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pen Data\กยผส่งสถิติ\Data\Upload\DataSet_22_02_Stat การจัดสรรงบประมาณ\"/>
    </mc:Choice>
  </mc:AlternateContent>
  <xr:revisionPtr revIDLastSave="0" documentId="13_ncr:1_{665915D8-DC7C-4C17-BCDD-330A301CC4D5}" xr6:coauthVersionLast="47" xr6:coauthVersionMax="47" xr10:uidLastSave="{00000000-0000-0000-0000-000000000000}"/>
  <bookViews>
    <workbookView xWindow="-110" yWindow="-110" windowWidth="19420" windowHeight="10420" xr2:uid="{9B2BB936-6481-4D07-93E1-2EF24A6F3FE9}"/>
  </bookViews>
  <sheets>
    <sheet name="สรุป สก.+76จ." sheetId="1" r:id="rId1"/>
  </sheets>
  <externalReferences>
    <externalReference r:id="rId2"/>
  </externalReferences>
  <definedNames>
    <definedName name="_xlnm.Print_Area" localSheetId="0">'สรุป สก.+76จ.'!$A$1:$R$47</definedName>
    <definedName name="_xlnm.Print_Titles" localSheetId="0">'สรุป สก.+76จ.'!$1:$1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1" l="1"/>
  <c r="P46" i="1"/>
  <c r="R46" i="1" s="1"/>
  <c r="P45" i="1"/>
  <c r="R45" i="1" s="1"/>
  <c r="P44" i="1"/>
  <c r="R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K42" i="1"/>
  <c r="B42" i="1"/>
  <c r="B40" i="1" s="1"/>
  <c r="Q41" i="1"/>
  <c r="P41" i="1"/>
  <c r="O40" i="1"/>
  <c r="N40" i="1"/>
  <c r="M40" i="1"/>
  <c r="L40" i="1"/>
  <c r="J40" i="1"/>
  <c r="I40" i="1"/>
  <c r="H40" i="1"/>
  <c r="G40" i="1"/>
  <c r="F40" i="1"/>
  <c r="E40" i="1"/>
  <c r="D40" i="1"/>
  <c r="C40" i="1"/>
  <c r="P39" i="1"/>
  <c r="P37" i="1"/>
  <c r="R37" i="1" s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N31" i="1" s="1"/>
  <c r="J35" i="1"/>
  <c r="J31" i="1" s="1"/>
  <c r="I35" i="1"/>
  <c r="I31" i="1" s="1"/>
  <c r="B35" i="1"/>
  <c r="B31" i="1" s="1"/>
  <c r="B30" i="1" s="1"/>
  <c r="P34" i="1"/>
  <c r="R34" i="1" s="1"/>
  <c r="P33" i="1"/>
  <c r="R33" i="1" s="1"/>
  <c r="P32" i="1"/>
  <c r="R32" i="1" s="1"/>
  <c r="O31" i="1"/>
  <c r="M31" i="1"/>
  <c r="L31" i="1"/>
  <c r="H31" i="1"/>
  <c r="H30" i="1" s="1"/>
  <c r="G31" i="1"/>
  <c r="F31" i="1"/>
  <c r="E31" i="1"/>
  <c r="D31" i="1"/>
  <c r="C31" i="1"/>
  <c r="Q29" i="1"/>
  <c r="P29" i="1"/>
  <c r="K28" i="1"/>
  <c r="K27" i="1"/>
  <c r="P27" i="1" s="1"/>
  <c r="B27" i="1"/>
  <c r="B26" i="1" s="1"/>
  <c r="N25" i="1"/>
  <c r="P25" i="1" s="1"/>
  <c r="R25" i="1" s="1"/>
  <c r="N24" i="1"/>
  <c r="N23" i="1"/>
  <c r="B22" i="1"/>
  <c r="O21" i="1"/>
  <c r="M21" i="1"/>
  <c r="L21" i="1"/>
  <c r="J21" i="1"/>
  <c r="I21" i="1"/>
  <c r="H21" i="1"/>
  <c r="G21" i="1"/>
  <c r="F21" i="1"/>
  <c r="E21" i="1"/>
  <c r="D21" i="1"/>
  <c r="C21" i="1"/>
  <c r="B21" i="1"/>
  <c r="Q20" i="1"/>
  <c r="P20" i="1"/>
  <c r="B20" i="1"/>
  <c r="Q19" i="1"/>
  <c r="P19" i="1"/>
  <c r="B19" i="1"/>
  <c r="B18" i="1"/>
  <c r="Q17" i="1"/>
  <c r="R17" i="1" s="1"/>
  <c r="B17" i="1"/>
  <c r="Q16" i="1"/>
  <c r="R16" i="1" s="1"/>
  <c r="B16" i="1"/>
  <c r="Q15" i="1"/>
  <c r="R15" i="1" s="1"/>
  <c r="B15" i="1"/>
  <c r="Q14" i="1"/>
  <c r="R14" i="1" s="1"/>
  <c r="B14" i="1"/>
  <c r="Q13" i="1"/>
  <c r="R13" i="1" s="1"/>
  <c r="B13" i="1"/>
  <c r="Q12" i="1"/>
  <c r="R12" i="1" s="1"/>
  <c r="B12" i="1"/>
  <c r="O11" i="1"/>
  <c r="N11" i="1"/>
  <c r="M11" i="1"/>
  <c r="L11" i="1"/>
  <c r="L9" i="1" s="1"/>
  <c r="L8" i="1" s="1"/>
  <c r="K11" i="1"/>
  <c r="K9" i="1" s="1"/>
  <c r="K8" i="1" s="1"/>
  <c r="J11" i="1"/>
  <c r="J9" i="1" s="1"/>
  <c r="J8" i="1" s="1"/>
  <c r="I11" i="1"/>
  <c r="I9" i="1" s="1"/>
  <c r="I8" i="1" s="1"/>
  <c r="H11" i="1"/>
  <c r="H9" i="1" s="1"/>
  <c r="H8" i="1" s="1"/>
  <c r="G11" i="1"/>
  <c r="G9" i="1" s="1"/>
  <c r="G8" i="1" s="1"/>
  <c r="F11" i="1"/>
  <c r="F9" i="1" s="1"/>
  <c r="F8" i="1" s="1"/>
  <c r="E11" i="1"/>
  <c r="E9" i="1" s="1"/>
  <c r="E8" i="1" s="1"/>
  <c r="D11" i="1"/>
  <c r="D9" i="1" s="1"/>
  <c r="D8" i="1" s="1"/>
  <c r="C11" i="1"/>
  <c r="C9" i="1" s="1"/>
  <c r="C8" i="1" s="1"/>
  <c r="B11" i="1"/>
  <c r="Q10" i="1"/>
  <c r="R10" i="1" s="1"/>
  <c r="B10" i="1"/>
  <c r="O9" i="1"/>
  <c r="O8" i="1" s="1"/>
  <c r="N9" i="1"/>
  <c r="N8" i="1" s="1"/>
  <c r="M9" i="1"/>
  <c r="M8" i="1" s="1"/>
  <c r="B8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T4" i="1"/>
  <c r="Q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Q2" i="1"/>
  <c r="C2" i="1"/>
  <c r="P2" i="1" s="1"/>
  <c r="B2" i="1"/>
  <c r="R20" i="1" l="1"/>
  <c r="L3" i="1"/>
  <c r="R41" i="1"/>
  <c r="B9" i="1"/>
  <c r="D3" i="1"/>
  <c r="G30" i="1"/>
  <c r="O3" i="1"/>
  <c r="N22" i="1"/>
  <c r="B3" i="1"/>
  <c r="B47" i="1" s="1"/>
  <c r="L30" i="1"/>
  <c r="J3" i="1"/>
  <c r="Q18" i="1"/>
  <c r="R18" i="1" s="1"/>
  <c r="F3" i="1"/>
  <c r="P23" i="1"/>
  <c r="P22" i="1" s="1"/>
  <c r="R22" i="1" s="1"/>
  <c r="R29" i="1"/>
  <c r="N3" i="1"/>
  <c r="Q3" i="1"/>
  <c r="P11" i="1"/>
  <c r="R11" i="1" s="1"/>
  <c r="N21" i="1"/>
  <c r="P24" i="1"/>
  <c r="R24" i="1" s="1"/>
  <c r="I3" i="1"/>
  <c r="R19" i="1"/>
  <c r="K26" i="1"/>
  <c r="K21" i="1" s="1"/>
  <c r="C3" i="1"/>
  <c r="K3" i="1"/>
  <c r="P7" i="1"/>
  <c r="R7" i="1" s="1"/>
  <c r="P31" i="1"/>
  <c r="R31" i="1" s="1"/>
  <c r="P4" i="1"/>
  <c r="Q28" i="1"/>
  <c r="Q21" i="1" s="1"/>
  <c r="N30" i="1"/>
  <c r="R2" i="1"/>
  <c r="P26" i="1"/>
  <c r="R27" i="1"/>
  <c r="I30" i="1"/>
  <c r="J30" i="1"/>
  <c r="E3" i="1"/>
  <c r="M3" i="1"/>
  <c r="P5" i="1"/>
  <c r="Q9" i="1"/>
  <c r="Q8" i="1" s="1"/>
  <c r="P28" i="1"/>
  <c r="P35" i="1"/>
  <c r="P36" i="1"/>
  <c r="R39" i="1"/>
  <c r="Q40" i="1"/>
  <c r="G3" i="1"/>
  <c r="P6" i="1"/>
  <c r="C30" i="1"/>
  <c r="P42" i="1"/>
  <c r="P43" i="1"/>
  <c r="H3" i="1"/>
  <c r="D30" i="1"/>
  <c r="K40" i="1"/>
  <c r="E30" i="1"/>
  <c r="M30" i="1"/>
  <c r="F30" i="1"/>
  <c r="O30" i="1"/>
  <c r="O47" i="1" l="1"/>
  <c r="P21" i="1"/>
  <c r="F47" i="1"/>
  <c r="I47" i="1"/>
  <c r="C47" i="1"/>
  <c r="R4" i="1"/>
  <c r="P9" i="1"/>
  <c r="P8" i="1" s="1"/>
  <c r="R8" i="1" s="1"/>
  <c r="L47" i="1"/>
  <c r="N47" i="1"/>
  <c r="R23" i="1"/>
  <c r="J47" i="1"/>
  <c r="R35" i="1"/>
  <c r="R26" i="1"/>
  <c r="R5" i="1"/>
  <c r="R6" i="1"/>
  <c r="M47" i="1"/>
  <c r="P3" i="1"/>
  <c r="K30" i="1"/>
  <c r="R28" i="1"/>
  <c r="E47" i="1"/>
  <c r="G47" i="1"/>
  <c r="D47" i="1"/>
  <c r="H47" i="1"/>
  <c r="P40" i="1"/>
  <c r="R43" i="1"/>
  <c r="R21" i="1"/>
  <c r="R42" i="1"/>
  <c r="Q30" i="1"/>
  <c r="R36" i="1"/>
  <c r="R9" i="1" l="1"/>
  <c r="Q47" i="1"/>
  <c r="R3" i="1"/>
  <c r="K47" i="1"/>
  <c r="P30" i="1"/>
  <c r="P47" i="1" s="1"/>
  <c r="R40" i="1"/>
  <c r="P48" i="1" l="1"/>
  <c r="Q48" i="1"/>
  <c r="R30" i="1"/>
  <c r="R47" i="1" l="1"/>
  <c r="R48" i="1" s="1"/>
</calcChain>
</file>

<file path=xl/sharedStrings.xml><?xml version="1.0" encoding="utf-8"?>
<sst xmlns="http://schemas.openxmlformats.org/spreadsheetml/2006/main" count="76" uniqueCount="72">
  <si>
    <t>รายการ</t>
  </si>
  <si>
    <t>งบ 64</t>
  </si>
  <si>
    <t>ภูมิภาค</t>
  </si>
  <si>
    <t>รวมปี 64</t>
  </si>
  <si>
    <t>คำชี้แจง</t>
  </si>
  <si>
    <t>กก.</t>
  </si>
  <si>
    <t>สร.</t>
  </si>
  <si>
    <t>กตร.</t>
  </si>
  <si>
    <t>คตป.</t>
  </si>
  <si>
    <t>ผตร.</t>
  </si>
  <si>
    <t>ตสน.</t>
  </si>
  <si>
    <t>กศร.</t>
  </si>
  <si>
    <t>กยผ.</t>
  </si>
  <si>
    <t>สสช.</t>
  </si>
  <si>
    <t>ศปท.</t>
  </si>
  <si>
    <t>กพร.</t>
  </si>
  <si>
    <t>กกต.</t>
  </si>
  <si>
    <t>ศทส.</t>
  </si>
  <si>
    <t>รวม</t>
  </si>
  <si>
    <t>1. งบบุคลากร</t>
  </si>
  <si>
    <t>2. งบดำเนินงาน</t>
  </si>
  <si>
    <t xml:space="preserve">    2.1 ค่าตอบแทน</t>
  </si>
  <si>
    <t>ค่าอาหารทำการนอกเวลา ค่าเบี้ยประชุม  ค่าเช่าบ้าน ค่าตอบแทนพิเศษ   ค่าตอบแทนเหมาจ่ายแทนรถประจำตำแหน่ง</t>
  </si>
  <si>
    <t xml:space="preserve">    2.2 ค่าใช้สอย</t>
  </si>
  <si>
    <t>หมวดใช้สูง ได้แก่
- ค่าจ้างเหมาบริการช่วยปฏิบัติงาน 32.30 ลบ.
- ค่าเช่ารถยนต์ จังหวัด 30.34 ลบ. 
-ค่าเช่าอาคาร 60.13 ลบ.
- ค่าเช่าทรัพย์สิน 3.17 ลบ.</t>
  </si>
  <si>
    <t xml:space="preserve">    2.3 ค่าวัสดุ</t>
  </si>
  <si>
    <t xml:space="preserve">วัสดุสำนักงาน เชื้อเพลิงและหล่อลื่น คอมพิวเตอร์ ยานพาหนะและขนส่งวัสดุหนังสือ  
</t>
  </si>
  <si>
    <t xml:space="preserve">    2.4 ค่าสาธารณูปโภค</t>
  </si>
  <si>
    <t xml:space="preserve"> - ค่าไฟฟ้า ประปา โทรศัพท์ บริการสื่อสาร ไปรษณีย์ ของภูมิภาคจำนวน 3.013 ลบ. </t>
  </si>
  <si>
    <t>3.งบลงทุน</t>
  </si>
  <si>
    <t>3.1.1 ค่าครุภัณฑ์ (ต้องมีหลักเกณฑ์ 5-8)</t>
  </si>
  <si>
    <t xml:space="preserve">3.1.1.1 ครุภัณฑ์สำนักงาน </t>
  </si>
  <si>
    <t>3.1.1.2 คุรุภัณฑ์คอมพิวเตอร์</t>
  </si>
  <si>
    <t>3.1.1.3 ครุภัณฑ์โฆษณาและเผยแพร่</t>
  </si>
  <si>
    <t>3.1.1.4 ครุภัณฑ์สำรวจ</t>
  </si>
  <si>
    <t xml:space="preserve">3.1.1.5 ครุภัณฑ์งานบ้านงานครัว </t>
  </si>
  <si>
    <t>3.1.1.6 ครุภัณฑ์ไฟฟ้าและวิทยุ</t>
  </si>
  <si>
    <t>3.1.1.7 ครุภัณฑ์ยานพาหนะและขนส่ง</t>
  </si>
  <si>
    <t>3.1.1.8 ครุภัณฑ์โรงงาน</t>
  </si>
  <si>
    <t>3.1.2 ค่าที่ดินและสิ่งก่อสร้าง (ต้องมีหลักเกณฑ์ 1-7)</t>
  </si>
  <si>
    <t xml:space="preserve">3.1.2.1 ค่าปรับปรุงสิ่งก่อสร้าง </t>
  </si>
  <si>
    <t>6 จังหวัด ได้แก่ ปัตตานี ระนอง ศรีสะเกษ สุพรรณบุรี อุทัยธานี พัทลุง</t>
  </si>
  <si>
    <t xml:space="preserve">3.1.2.1 ค่าก่อสร้าง </t>
  </si>
  <si>
    <t xml:space="preserve"> 3 จังหวัด ได้แก่ กำแพงเพชร พะเยา สุโขทัย</t>
  </si>
  <si>
    <t>4. งบเงินอุดหนุน (แผนยุทธศาสตร์)</t>
  </si>
  <si>
    <t>แผนงานพื้นฐาน</t>
  </si>
  <si>
    <t>1 ค่าสมาชิกบำรุงทบวงการพลังงานหมุนเวียนระหว่างประเทศ (International Renewable Energy Agency : IRENA)</t>
  </si>
  <si>
    <t>2. ค่าสมาชิก WEC (World Energy Council)</t>
  </si>
  <si>
    <t xml:space="preserve"> -  ค่าบำรุงศูนย์พลังงาน BIMSTEC (BIMSTEC Energy Centre)</t>
  </si>
  <si>
    <t>แผนงานยุทธศาสตร์</t>
  </si>
  <si>
    <t>กลุ่มโครงการ สนับสนุนเพิ่มประสิทธิภาพใช้พลังงานตาม EEP</t>
  </si>
  <si>
    <t>รวม 1 โครงการ</t>
  </si>
  <si>
    <t>แผนงานบูรณาการพัฒนาพื้นที่ระดับภาค</t>
  </si>
  <si>
    <t>กลุ่มโครงการ ส่งเสริมพลังงานทดแทน ทั้งผู้ผลิต และผู้ใช้ ให้สูงขึ้น ตามแผน AEDP</t>
  </si>
  <si>
    <t>รวม 2 โครงการ</t>
  </si>
  <si>
    <t>5. งบรายจ่ายอื่น (แผนยุทธศาสตร์)</t>
  </si>
  <si>
    <t>รวม 7 โครงการ</t>
  </si>
  <si>
    <t>ยุทธศาสตร์ 1 การจัดหาพลังงานเพียงพอต่อความต้องการ มีความมั่นคงและส่งเสริมการลงทุน</t>
  </si>
  <si>
    <t xml:space="preserve">กลุ่มโครงการ ส่งเสริมให้มีการจัดหาและพัฒนาโครงสร้างพื้นฐานด้านพลังงาน ตามแผนการจัดหาด้านพลังงาน  PDP /Gas /Oil Plan
</t>
  </si>
  <si>
    <t>กลุ่มโครงการ พัฒนาระบบสภาวะฉุกเฉินพลังงาน</t>
  </si>
  <si>
    <t xml:space="preserve">กลุ่มโครงการ ส่งเสริมลงทุน/อุตสาหกรรมพลังงานที่สร้างมูลค่าเพิ่ม                         </t>
  </si>
  <si>
    <t>กลุ่มโครงการ พัฒนาปัจจัยแวดล้อมสนับสนุนการจัดหาและพัฒนาโครงสร้างพื้นฐาน</t>
  </si>
  <si>
    <t>รวม 6 โครงการ</t>
  </si>
  <si>
    <t>ยุทธศาสตร์ 2 การกำกับดูแลกิจการพลังงานและราคาพลังงาน</t>
  </si>
  <si>
    <t xml:space="preserve">กลุ่มโครงการ กำกับผู้ประกอบกิจการน้ำมันเชื้อเพลิง ด้านการค้า การสำรอง  คุณภาพและด้านความปลอดภัย และส่งเสริมการแข่งขันในการนำเข้า LPG
</t>
  </si>
  <si>
    <t xml:space="preserve">กลุ่มโครงการ  กำกับดูแลและส่งเสริมการแข่งขันในกิจการพลังงานก๊าซธรรมชาติ </t>
  </si>
  <si>
    <t>กลุ่มโครงการ กำกับดูแลและส่งเสริมการปรับปรุงประสิทธิภาพในกิจการไฟฟ้า</t>
  </si>
  <si>
    <t xml:space="preserve">ยุทธศาสตร์ 3 การพัฒนาพลังงานที่ยั่งยืนและเป็นมิตรต่อสิ่งแวดล้อม
</t>
  </si>
  <si>
    <t xml:space="preserve">ยุทธศาสตร์ 4 การเป็นองค์กรสมรรถนะสูงที่ยึดมั่นในหลักธรรมาภิบาล </t>
  </si>
  <si>
    <t xml:space="preserve">กลุ่มโครงการ ส่งเสริมการดำเนินการตามเกณฑ์คุณภาพการบริหารจัดการภาครัฐ 
</t>
  </si>
  <si>
    <t xml:space="preserve">กลุ่มโครงการ เป็นศูนย์กลางข้อมูลและเครือข่ายองค์ความรู้ด้านพลังงานของประเทศที่ได้รับความเชื่อถือ
</t>
  </si>
  <si>
    <t xml:space="preserve">กลุ่มโครงการ มีการบริหารจัดการตามหลัก ธรรมาภิบาลอย่างมีส่วนร่วมกับผู้มีส่วนได้ส่วนเสีย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</si>
</sst>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165" fontId="2" fillId="2" borderId="2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>
      <alignment vertical="top"/>
    </xf>
    <xf numFmtId="165" fontId="3" fillId="0" borderId="5" xfId="1" applyNumberFormat="1" applyFont="1" applyFill="1" applyBorder="1" applyAlignment="1">
      <alignment horizontal="left" vertical="top" wrapText="1"/>
    </xf>
    <xf numFmtId="165" fontId="3" fillId="0" borderId="5" xfId="1" applyNumberFormat="1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165" fontId="3" fillId="0" borderId="5" xfId="1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horizontal="left" vertical="top" wrapText="1"/>
    </xf>
    <xf numFmtId="165" fontId="3" fillId="0" borderId="6" xfId="1" applyNumberFormat="1" applyFont="1" applyFill="1" applyBorder="1" applyAlignment="1">
      <alignment horizontal="center" vertical="top" wrapText="1"/>
    </xf>
    <xf numFmtId="165" fontId="2" fillId="0" borderId="6" xfId="1" applyNumberFormat="1" applyFont="1" applyFill="1" applyBorder="1" applyAlignment="1">
      <alignment horizontal="center" vertical="top" wrapText="1"/>
    </xf>
    <xf numFmtId="49" fontId="3" fillId="0" borderId="6" xfId="1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top" wrapText="1"/>
    </xf>
    <xf numFmtId="165" fontId="3" fillId="2" borderId="0" xfId="1" applyNumberFormat="1" applyFont="1" applyFill="1" applyAlignment="1">
      <alignment vertical="top"/>
    </xf>
    <xf numFmtId="165" fontId="3" fillId="0" borderId="7" xfId="1" applyNumberFormat="1" applyFont="1" applyFill="1" applyBorder="1" applyAlignment="1">
      <alignment horizontal="left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65" fontId="2" fillId="0" borderId="7" xfId="1" applyNumberFormat="1" applyFont="1" applyFill="1" applyBorder="1" applyAlignment="1">
      <alignment horizontal="center" vertical="top" wrapText="1"/>
    </xf>
    <xf numFmtId="165" fontId="3" fillId="0" borderId="7" xfId="1" applyNumberFormat="1" applyFont="1" applyBorder="1" applyAlignment="1">
      <alignment vertical="top" wrapText="1"/>
    </xf>
    <xf numFmtId="165" fontId="2" fillId="4" borderId="4" xfId="1" applyNumberFormat="1" applyFont="1" applyFill="1" applyBorder="1" applyAlignment="1">
      <alignment vertical="top" wrapText="1"/>
    </xf>
    <xf numFmtId="165" fontId="3" fillId="4" borderId="4" xfId="1" applyNumberFormat="1" applyFont="1" applyFill="1" applyBorder="1" applyAlignment="1">
      <alignment horizontal="center" vertical="top" wrapText="1"/>
    </xf>
    <xf numFmtId="165" fontId="2" fillId="4" borderId="4" xfId="1" applyNumberFormat="1" applyFont="1" applyFill="1" applyBorder="1" applyAlignment="1">
      <alignment horizontal="center" vertical="top" wrapText="1"/>
    </xf>
    <xf numFmtId="165" fontId="3" fillId="4" borderId="4" xfId="1" applyNumberFormat="1" applyFont="1" applyFill="1" applyBorder="1" applyAlignment="1">
      <alignment vertical="top" wrapText="1"/>
    </xf>
    <xf numFmtId="165" fontId="2" fillId="5" borderId="1" xfId="1" applyNumberFormat="1" applyFont="1" applyFill="1" applyBorder="1" applyAlignment="1">
      <alignment horizontal="left" vertical="top" wrapText="1"/>
    </xf>
    <xf numFmtId="165" fontId="2" fillId="5" borderId="4" xfId="1" applyNumberFormat="1" applyFont="1" applyFill="1" applyBorder="1" applyAlignment="1">
      <alignment horizontal="left" vertical="top" wrapText="1"/>
    </xf>
    <xf numFmtId="165" fontId="3" fillId="5" borderId="4" xfId="1" applyNumberFormat="1" applyFont="1" applyFill="1" applyBorder="1" applyAlignment="1">
      <alignment horizontal="center" vertical="top" wrapText="1"/>
    </xf>
    <xf numFmtId="165" fontId="2" fillId="5" borderId="4" xfId="1" applyNumberFormat="1" applyFont="1" applyFill="1" applyBorder="1" applyAlignment="1">
      <alignment horizontal="center" vertical="top" wrapText="1"/>
    </xf>
    <xf numFmtId="165" fontId="3" fillId="5" borderId="4" xfId="1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left" vertical="top" wrapText="1"/>
    </xf>
    <xf numFmtId="165" fontId="3" fillId="0" borderId="4" xfId="1" applyNumberFormat="1" applyFont="1" applyFill="1" applyBorder="1" applyAlignment="1">
      <alignment horizontal="left" vertical="top" wrapText="1"/>
    </xf>
    <xf numFmtId="165" fontId="3" fillId="0" borderId="4" xfId="1" applyNumberFormat="1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>
      <alignment horizontal="center" vertical="top" wrapText="1"/>
    </xf>
    <xf numFmtId="165" fontId="3" fillId="0" borderId="4" xfId="1" applyNumberFormat="1" applyFont="1" applyFill="1" applyBorder="1" applyAlignment="1">
      <alignment vertical="top" wrapText="1"/>
    </xf>
    <xf numFmtId="165" fontId="3" fillId="5" borderId="4" xfId="1" applyNumberFormat="1" applyFont="1" applyFill="1" applyBorder="1" applyAlignment="1">
      <alignment horizontal="right" vertical="top" wrapText="1"/>
    </xf>
    <xf numFmtId="165" fontId="3" fillId="0" borderId="8" xfId="1" applyNumberFormat="1" applyFont="1" applyFill="1" applyBorder="1" applyAlignment="1">
      <alignment horizontal="left" vertical="top" wrapText="1"/>
    </xf>
    <xf numFmtId="165" fontId="3" fillId="6" borderId="4" xfId="1" applyNumberFormat="1" applyFont="1" applyFill="1" applyBorder="1" applyAlignment="1">
      <alignment horizontal="right" vertical="top" wrapText="1"/>
    </xf>
    <xf numFmtId="165" fontId="3" fillId="0" borderId="2" xfId="1" applyNumberFormat="1" applyFont="1" applyFill="1" applyBorder="1" applyAlignment="1">
      <alignment horizontal="left" vertical="top" wrapText="1"/>
    </xf>
    <xf numFmtId="165" fontId="2" fillId="3" borderId="4" xfId="1" applyNumberFormat="1" applyFont="1" applyFill="1" applyBorder="1" applyAlignment="1">
      <alignment vertical="top" wrapText="1"/>
    </xf>
    <xf numFmtId="165" fontId="2" fillId="7" borderId="3" xfId="1" applyNumberFormat="1" applyFont="1" applyFill="1" applyBorder="1" applyAlignment="1">
      <alignment vertical="top" wrapText="1"/>
    </xf>
    <xf numFmtId="165" fontId="2" fillId="7" borderId="3" xfId="1" applyNumberFormat="1" applyFont="1" applyFill="1" applyBorder="1" applyAlignment="1">
      <alignment horizontal="center" vertical="top" wrapText="1"/>
    </xf>
    <xf numFmtId="165" fontId="2" fillId="7" borderId="1" xfId="1" applyNumberFormat="1" applyFont="1" applyFill="1" applyBorder="1" applyAlignment="1">
      <alignment horizontal="center" vertical="top" wrapText="1"/>
    </xf>
    <xf numFmtId="165" fontId="2" fillId="7" borderId="9" xfId="1" applyNumberFormat="1" applyFont="1" applyFill="1" applyBorder="1" applyAlignment="1">
      <alignment vertical="top" wrapText="1"/>
    </xf>
    <xf numFmtId="165" fontId="3" fillId="6" borderId="5" xfId="1" applyNumberFormat="1" applyFont="1" applyFill="1" applyBorder="1" applyAlignment="1">
      <alignment horizontal="right" vertical="top" wrapText="1"/>
    </xf>
    <xf numFmtId="165" fontId="3" fillId="0" borderId="10" xfId="1" applyNumberFormat="1" applyFont="1" applyFill="1" applyBorder="1" applyAlignment="1">
      <alignment vertical="top" wrapText="1"/>
    </xf>
    <xf numFmtId="165" fontId="3" fillId="0" borderId="11" xfId="1" applyNumberFormat="1" applyFont="1" applyFill="1" applyBorder="1" applyAlignment="1">
      <alignment vertical="top" wrapText="1"/>
    </xf>
    <xf numFmtId="165" fontId="3" fillId="6" borderId="6" xfId="1" applyNumberFormat="1" applyFont="1" applyFill="1" applyBorder="1" applyAlignment="1">
      <alignment horizontal="right" vertical="top" wrapText="1"/>
    </xf>
    <xf numFmtId="165" fontId="3" fillId="0" borderId="7" xfId="1" applyNumberFormat="1" applyFont="1" applyFill="1" applyBorder="1" applyAlignment="1">
      <alignment vertical="top" wrapText="1"/>
    </xf>
    <xf numFmtId="165" fontId="3" fillId="6" borderId="7" xfId="1" applyNumberFormat="1" applyFont="1" applyFill="1" applyBorder="1" applyAlignment="1">
      <alignment horizontal="right" vertical="top" wrapText="1"/>
    </xf>
    <xf numFmtId="165" fontId="2" fillId="7" borderId="1" xfId="1" applyNumberFormat="1" applyFont="1" applyFill="1" applyBorder="1" applyAlignment="1">
      <alignment vertical="top" wrapText="1"/>
    </xf>
    <xf numFmtId="165" fontId="3" fillId="7" borderId="1" xfId="1" applyNumberFormat="1" applyFont="1" applyFill="1" applyBorder="1" applyAlignment="1">
      <alignment horizontal="center" vertical="top" wrapText="1"/>
    </xf>
    <xf numFmtId="165" fontId="3" fillId="7" borderId="1" xfId="1" applyNumberFormat="1" applyFont="1" applyFill="1" applyBorder="1" applyAlignment="1">
      <alignment vertical="top" wrapText="1"/>
    </xf>
    <xf numFmtId="165" fontId="3" fillId="0" borderId="12" xfId="1" applyNumberFormat="1" applyFont="1" applyFill="1" applyBorder="1" applyAlignment="1">
      <alignment vertical="top" wrapText="1"/>
    </xf>
    <xf numFmtId="165" fontId="2" fillId="0" borderId="12" xfId="1" applyNumberFormat="1" applyFont="1" applyFill="1" applyBorder="1" applyAlignment="1">
      <alignment vertical="top" wrapText="1"/>
    </xf>
    <xf numFmtId="165" fontId="2" fillId="0" borderId="12" xfId="1" applyNumberFormat="1" applyFont="1" applyFill="1" applyBorder="1" applyAlignment="1">
      <alignment horizontal="center" vertical="top" wrapText="1"/>
    </xf>
    <xf numFmtId="165" fontId="3" fillId="0" borderId="12" xfId="1" applyNumberFormat="1" applyFont="1" applyFill="1" applyBorder="1" applyAlignment="1">
      <alignment horizontal="center" vertical="top" wrapText="1"/>
    </xf>
    <xf numFmtId="165" fontId="3" fillId="0" borderId="13" xfId="1" applyNumberFormat="1" applyFont="1" applyFill="1" applyBorder="1" applyAlignment="1">
      <alignment vertical="top" wrapText="1"/>
    </xf>
    <xf numFmtId="165" fontId="2" fillId="0" borderId="13" xfId="1" applyNumberFormat="1" applyFont="1" applyFill="1" applyBorder="1" applyAlignment="1">
      <alignment vertical="top" wrapText="1"/>
    </xf>
    <xf numFmtId="165" fontId="3" fillId="0" borderId="13" xfId="1" applyNumberFormat="1" applyFont="1" applyFill="1" applyBorder="1" applyAlignment="1">
      <alignment horizontal="center" vertical="top" wrapText="1"/>
    </xf>
    <xf numFmtId="165" fontId="2" fillId="8" borderId="1" xfId="1" applyNumberFormat="1" applyFont="1" applyFill="1" applyBorder="1" applyAlignment="1">
      <alignment horizontal="left" vertical="top" wrapText="1"/>
    </xf>
    <xf numFmtId="165" fontId="2" fillId="8" borderId="1" xfId="1" applyNumberFormat="1" applyFont="1" applyFill="1" applyBorder="1" applyAlignment="1">
      <alignment horizontal="center" vertical="top" wrapText="1"/>
    </xf>
    <xf numFmtId="165" fontId="2" fillId="9" borderId="1" xfId="1" applyNumberFormat="1" applyFont="1" applyFill="1" applyBorder="1" applyAlignment="1">
      <alignment vertical="top" wrapText="1"/>
    </xf>
    <xf numFmtId="165" fontId="2" fillId="9" borderId="1" xfId="1" applyNumberFormat="1" applyFont="1" applyFill="1" applyBorder="1" applyAlignment="1">
      <alignment horizontal="center" vertical="top" wrapText="1"/>
    </xf>
    <xf numFmtId="165" fontId="2" fillId="9" borderId="1" xfId="1" applyNumberFormat="1" applyFont="1" applyFill="1" applyBorder="1" applyAlignment="1">
      <alignment horizontal="left" vertical="top" wrapText="1"/>
    </xf>
    <xf numFmtId="165" fontId="2" fillId="0" borderId="5" xfId="1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top" wrapText="1"/>
    </xf>
    <xf numFmtId="165" fontId="3" fillId="0" borderId="7" xfId="1" applyNumberFormat="1" applyFont="1" applyFill="1" applyBorder="1" applyAlignment="1">
      <alignment horizontal="left"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2" fillId="0" borderId="7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3" fillId="0" borderId="0" xfId="1" applyNumberFormat="1" applyFont="1" applyAlignment="1">
      <alignment vertical="center"/>
    </xf>
    <xf numFmtId="165" fontId="2" fillId="9" borderId="4" xfId="1" applyNumberFormat="1" applyFont="1" applyFill="1" applyBorder="1" applyAlignment="1">
      <alignment horizontal="left" vertical="top" wrapText="1"/>
    </xf>
    <xf numFmtId="165" fontId="2" fillId="9" borderId="4" xfId="1" applyNumberFormat="1" applyFont="1" applyFill="1" applyBorder="1" applyAlignment="1">
      <alignment horizontal="center" vertical="top" wrapText="1"/>
    </xf>
    <xf numFmtId="165" fontId="3" fillId="0" borderId="13" xfId="1" applyNumberFormat="1" applyFont="1" applyFill="1" applyBorder="1" applyAlignment="1">
      <alignment horizontal="left" vertical="top" wrapText="1"/>
    </xf>
    <xf numFmtId="165" fontId="2" fillId="1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5" fontId="2" fillId="0" borderId="0" xfId="1" applyNumberFormat="1" applyFont="1" applyAlignment="1">
      <alignment horizontal="center" vertical="top"/>
    </xf>
    <xf numFmtId="165" fontId="3" fillId="0" borderId="0" xfId="1" applyNumberFormat="1" applyFont="1" applyAlignment="1">
      <alignment horizontal="left" vertical="top" wrapText="1"/>
    </xf>
    <xf numFmtId="165" fontId="3" fillId="0" borderId="0" xfId="1" applyNumberFormat="1" applyFont="1" applyAlignment="1">
      <alignment horizontal="center" vertical="top" wrapText="1"/>
    </xf>
    <xf numFmtId="165" fontId="3" fillId="0" borderId="0" xfId="1" applyNumberFormat="1" applyFont="1" applyAlignment="1">
      <alignment horizontal="center" vertical="top"/>
    </xf>
    <xf numFmtId="165" fontId="3" fillId="0" borderId="0" xfId="1" applyNumberFormat="1" applyFont="1" applyAlignment="1">
      <alignment vertical="top" wrapText="1"/>
    </xf>
    <xf numFmtId="165" fontId="2" fillId="2" borderId="0" xfId="1" applyNumberFormat="1" applyFont="1" applyFill="1" applyAlignment="1">
      <alignment horizontal="center" vertical="top"/>
    </xf>
    <xf numFmtId="165" fontId="2" fillId="2" borderId="1" xfId="1" applyNumberFormat="1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2" fillId="2" borderId="3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469900</xdr:colOff>
      <xdr:row>6</xdr:row>
      <xdr:rowOff>234950</xdr:rowOff>
    </xdr:from>
    <xdr:to>
      <xdr:col>13</xdr:col>
      <xdr:colOff>552450</xdr:colOff>
      <xdr:row>6</xdr:row>
      <xdr:rowOff>406400</xdr:rowOff>
    </xdr:to>
    <xdr:sp macro="" textlink="">
      <xdr:nvSpPr>
        <xdr:cNvPr id="2" name="Text Box 473">
          <a:extLst>
            <a:ext uri="{FF2B5EF4-FFF2-40B4-BE49-F238E27FC236}">
              <a16:creationId xmlns:a16="http://schemas.microsoft.com/office/drawing/2014/main" id="{EC6BF224-FBC5-4216-8D62-B4B88EC408F2}"/>
            </a:ext>
          </a:extLst>
        </xdr:cNvPr>
        <xdr:cNvSpPr txBox="1">
          <a:spLocks noChangeArrowheads="1"/>
        </xdr:cNvSpPr>
      </xdr:nvSpPr>
      <xdr:spPr bwMode="auto">
        <a:xfrm>
          <a:off x="16275050" y="4425950"/>
          <a:ext cx="82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wan/Documents/&#3614;&#3621;&#3633;&#3591;&#3591;&#3634;&#3609;/1.WFH-Apr2564/7.OpenData/2.KPI-OpenData-Tan/Data-to-open-&#3585;&#3618;&#3612;/0.&#3592;&#3633;&#3604;&#3626;&#3619;&#3619;&#3591;&#3610;&#3611;&#3619;&#3632;&#3617;&#3634;&#3603;%20&#3626;&#3611;.&#3614;&#3609;.%202564%20&#3648;&#3605;&#3655;&#3617;&#3611;&#36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สก.+76จ."/>
      <sheetName val="ส่วนกลาง"/>
      <sheetName val="สรุปส่วนภูมิภาค"/>
      <sheetName val="76จังหวัด"/>
      <sheetName val="how to"/>
      <sheetName val="กยผ.62"/>
      <sheetName val="แบบฟอร์ม 62"/>
    </sheetNames>
    <sheetDataSet>
      <sheetData sheetId="0"/>
      <sheetData sheetId="1">
        <row r="7">
          <cell r="C7">
            <v>146696480</v>
          </cell>
          <cell r="P7">
            <v>286525200</v>
          </cell>
        </row>
        <row r="11">
          <cell r="B11">
            <v>70831500</v>
          </cell>
          <cell r="C11">
            <v>70831500</v>
          </cell>
        </row>
        <row r="16">
          <cell r="B16">
            <v>835600</v>
          </cell>
          <cell r="C16">
            <v>835600</v>
          </cell>
        </row>
        <row r="19">
          <cell r="B19">
            <v>520300</v>
          </cell>
          <cell r="C19">
            <v>520300</v>
          </cell>
        </row>
        <row r="26">
          <cell r="B26">
            <v>4699600</v>
          </cell>
          <cell r="C26">
            <v>4089600</v>
          </cell>
          <cell r="D26">
            <v>87000</v>
          </cell>
          <cell r="E26">
            <v>40000</v>
          </cell>
          <cell r="F26">
            <v>330000</v>
          </cell>
          <cell r="G26">
            <v>0</v>
          </cell>
          <cell r="H26">
            <v>0</v>
          </cell>
          <cell r="I26">
            <v>10000</v>
          </cell>
          <cell r="J26">
            <v>80000</v>
          </cell>
          <cell r="K26">
            <v>10000</v>
          </cell>
          <cell r="L26">
            <v>30000</v>
          </cell>
          <cell r="M26">
            <v>0</v>
          </cell>
          <cell r="N26">
            <v>13000</v>
          </cell>
          <cell r="O26">
            <v>10000</v>
          </cell>
        </row>
        <row r="30">
          <cell r="B30">
            <v>75765100</v>
          </cell>
          <cell r="C30">
            <v>67724800</v>
          </cell>
          <cell r="D30">
            <v>278600</v>
          </cell>
          <cell r="E30">
            <v>158000</v>
          </cell>
          <cell r="F30">
            <v>190000</v>
          </cell>
          <cell r="G30">
            <v>54000</v>
          </cell>
          <cell r="H30">
            <v>242000</v>
          </cell>
          <cell r="I30">
            <v>10000</v>
          </cell>
          <cell r="J30">
            <v>546000</v>
          </cell>
          <cell r="K30">
            <v>18000</v>
          </cell>
          <cell r="L30">
            <v>190000</v>
          </cell>
          <cell r="M30">
            <v>250000</v>
          </cell>
          <cell r="N30">
            <v>238000</v>
          </cell>
          <cell r="O30">
            <v>5865700</v>
          </cell>
        </row>
        <row r="64">
          <cell r="B64">
            <v>860000</v>
          </cell>
          <cell r="C64">
            <v>529980</v>
          </cell>
          <cell r="D64">
            <v>121790</v>
          </cell>
          <cell r="E64">
            <v>1200</v>
          </cell>
          <cell r="F64">
            <v>0</v>
          </cell>
          <cell r="G64">
            <v>10390</v>
          </cell>
          <cell r="H64">
            <v>8200</v>
          </cell>
          <cell r="I64">
            <v>9600</v>
          </cell>
          <cell r="J64">
            <v>87500</v>
          </cell>
          <cell r="K64">
            <v>0</v>
          </cell>
          <cell r="L64">
            <v>9150</v>
          </cell>
          <cell r="M64">
            <v>42400</v>
          </cell>
          <cell r="N64">
            <v>10080</v>
          </cell>
          <cell r="O64">
            <v>29710</v>
          </cell>
        </row>
        <row r="71">
          <cell r="B71">
            <v>4132900</v>
          </cell>
          <cell r="C71">
            <v>2164700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1968200</v>
          </cell>
        </row>
        <row r="79">
          <cell r="B79">
            <v>18477400</v>
          </cell>
        </row>
        <row r="80">
          <cell r="B80">
            <v>18477400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18477400</v>
          </cell>
        </row>
        <row r="106">
          <cell r="B106">
            <v>3265100</v>
          </cell>
        </row>
        <row r="107">
          <cell r="N107">
            <v>2144300</v>
          </cell>
        </row>
        <row r="108">
          <cell r="N108">
            <v>1120800</v>
          </cell>
        </row>
        <row r="110">
          <cell r="B110">
            <v>6000000</v>
          </cell>
          <cell r="N110">
            <v>5000000</v>
          </cell>
        </row>
        <row r="114">
          <cell r="J114">
            <v>1000000</v>
          </cell>
        </row>
        <row r="118">
          <cell r="B118">
            <v>13621000</v>
          </cell>
        </row>
        <row r="119">
          <cell r="I119">
            <v>5121000</v>
          </cell>
        </row>
        <row r="120">
          <cell r="J120">
            <v>8500000</v>
          </cell>
        </row>
        <row r="127">
          <cell r="B127">
            <v>26960000</v>
          </cell>
        </row>
        <row r="128">
          <cell r="B128">
            <v>26960000</v>
          </cell>
          <cell r="K128">
            <v>26960000</v>
          </cell>
        </row>
        <row r="129">
          <cell r="B129">
            <v>60556700</v>
          </cell>
        </row>
        <row r="130">
          <cell r="K130">
            <v>60556700</v>
          </cell>
        </row>
      </sheetData>
      <sheetData sheetId="2">
        <row r="6">
          <cell r="E6">
            <v>293848800</v>
          </cell>
        </row>
        <row r="10">
          <cell r="B10">
            <v>163773900</v>
          </cell>
          <cell r="E10">
            <v>163773900</v>
          </cell>
        </row>
        <row r="14">
          <cell r="B14">
            <v>8613600</v>
          </cell>
          <cell r="E14">
            <v>8613600</v>
          </cell>
        </row>
        <row r="17">
          <cell r="B17">
            <v>396900</v>
          </cell>
          <cell r="E17">
            <v>396900</v>
          </cell>
        </row>
        <row r="24">
          <cell r="B24">
            <v>450000</v>
          </cell>
          <cell r="E24">
            <v>450000</v>
          </cell>
        </row>
        <row r="26">
          <cell r="B26">
            <v>66032800</v>
          </cell>
          <cell r="E26">
            <v>66032800</v>
          </cell>
        </row>
        <row r="42">
          <cell r="B42">
            <v>1141700</v>
          </cell>
          <cell r="E42">
            <v>1141700</v>
          </cell>
        </row>
        <row r="45">
          <cell r="B45">
            <v>3013000</v>
          </cell>
          <cell r="E45">
            <v>3013000</v>
          </cell>
        </row>
        <row r="50">
          <cell r="B50">
            <v>50426900</v>
          </cell>
        </row>
        <row r="52">
          <cell r="B52">
            <v>3615100</v>
          </cell>
          <cell r="E52">
            <v>3615100</v>
          </cell>
        </row>
        <row r="89">
          <cell r="B89">
            <v>433100</v>
          </cell>
          <cell r="E89">
            <v>433100</v>
          </cell>
        </row>
        <row r="105">
          <cell r="B105">
            <v>49000</v>
          </cell>
          <cell r="E105">
            <v>49000</v>
          </cell>
        </row>
        <row r="108">
          <cell r="B108">
            <v>385200</v>
          </cell>
          <cell r="E108">
            <v>385200</v>
          </cell>
        </row>
        <row r="120">
          <cell r="B120">
            <v>399400</v>
          </cell>
          <cell r="E120">
            <v>399400</v>
          </cell>
        </row>
        <row r="127">
          <cell r="B127">
            <v>164500</v>
          </cell>
          <cell r="E127">
            <v>164500</v>
          </cell>
        </row>
        <row r="132">
          <cell r="B132">
            <v>3000</v>
          </cell>
          <cell r="E132">
            <v>3000</v>
          </cell>
        </row>
        <row r="139">
          <cell r="B139">
            <v>45377600</v>
          </cell>
        </row>
        <row r="140">
          <cell r="B140">
            <v>3545400</v>
          </cell>
          <cell r="E140">
            <v>3545400</v>
          </cell>
        </row>
        <row r="148">
          <cell r="B148">
            <v>41832200</v>
          </cell>
        </row>
        <row r="149">
          <cell r="E149">
            <v>41832200</v>
          </cell>
        </row>
        <row r="162">
          <cell r="E162">
            <v>0</v>
          </cell>
        </row>
        <row r="166">
          <cell r="E166">
            <v>0</v>
          </cell>
        </row>
        <row r="171">
          <cell r="E171">
            <v>0</v>
          </cell>
        </row>
        <row r="175">
          <cell r="E175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12CE-77F0-4756-B5A7-CC3583BEECF8}">
  <sheetPr>
    <tabColor rgb="FF00B050"/>
  </sheetPr>
  <dimension ref="A1:T104"/>
  <sheetViews>
    <sheetView tabSelected="1" view="pageBreakPreview" zoomScale="70" zoomScaleNormal="80" zoomScaleSheetLayoutView="70" workbookViewId="0">
      <pane xSplit="2" ySplit="1" topLeftCell="C2" activePane="bottomRight" state="frozen"/>
      <selection activeCell="L118" sqref="L118"/>
      <selection pane="topRight" activeCell="L118" sqref="L118"/>
      <selection pane="bottomLeft" activeCell="L118" sqref="L118"/>
      <selection pane="bottomRight" activeCell="A6" sqref="A6"/>
    </sheetView>
  </sheetViews>
  <sheetFormatPr defaultColWidth="9.1796875" defaultRowHeight="21"/>
  <cols>
    <col min="1" max="1" width="54.08984375" style="80" customWidth="1"/>
    <col min="2" max="2" width="14.1796875" style="80" customWidth="1"/>
    <col min="3" max="3" width="12.26953125" style="81" bestFit="1" customWidth="1"/>
    <col min="4" max="6" width="12.453125" style="82" customWidth="1"/>
    <col min="7" max="8" width="13" style="82" customWidth="1"/>
    <col min="9" max="16" width="13.7265625" style="82" customWidth="1"/>
    <col min="17" max="17" width="13.81640625" style="82" customWidth="1"/>
    <col min="18" max="18" width="12.26953125" style="79" bestFit="1" customWidth="1"/>
    <col min="19" max="19" width="54.7265625" style="83" customWidth="1"/>
    <col min="20" max="20" width="12" style="2" bestFit="1" customWidth="1"/>
    <col min="21" max="232" width="9.1796875" style="2"/>
    <col min="233" max="233" width="67.81640625" style="2" customWidth="1"/>
    <col min="234" max="234" width="14.1796875" style="2" customWidth="1"/>
    <col min="235" max="235" width="12.26953125" style="2" bestFit="1" customWidth="1"/>
    <col min="236" max="238" width="12.453125" style="2" customWidth="1"/>
    <col min="239" max="240" width="13" style="2" customWidth="1"/>
    <col min="241" max="248" width="13.7265625" style="2" customWidth="1"/>
    <col min="249" max="249" width="13.81640625" style="2" customWidth="1"/>
    <col min="250" max="250" width="12.26953125" style="2" bestFit="1" customWidth="1"/>
    <col min="251" max="251" width="54.7265625" style="2" customWidth="1"/>
    <col min="252" max="252" width="12" style="2" bestFit="1" customWidth="1"/>
    <col min="253" max="269" width="9.453125" style="2" bestFit="1" customWidth="1"/>
    <col min="270" max="488" width="9.1796875" style="2"/>
    <col min="489" max="489" width="67.81640625" style="2" customWidth="1"/>
    <col min="490" max="490" width="14.1796875" style="2" customWidth="1"/>
    <col min="491" max="491" width="12.26953125" style="2" bestFit="1" customWidth="1"/>
    <col min="492" max="494" width="12.453125" style="2" customWidth="1"/>
    <col min="495" max="496" width="13" style="2" customWidth="1"/>
    <col min="497" max="504" width="13.7265625" style="2" customWidth="1"/>
    <col min="505" max="505" width="13.81640625" style="2" customWidth="1"/>
    <col min="506" max="506" width="12.26953125" style="2" bestFit="1" customWidth="1"/>
    <col min="507" max="507" width="54.7265625" style="2" customWidth="1"/>
    <col min="508" max="508" width="12" style="2" bestFit="1" customWidth="1"/>
    <col min="509" max="525" width="9.453125" style="2" bestFit="1" customWidth="1"/>
    <col min="526" max="744" width="9.1796875" style="2"/>
    <col min="745" max="745" width="67.81640625" style="2" customWidth="1"/>
    <col min="746" max="746" width="14.1796875" style="2" customWidth="1"/>
    <col min="747" max="747" width="12.26953125" style="2" bestFit="1" customWidth="1"/>
    <col min="748" max="750" width="12.453125" style="2" customWidth="1"/>
    <col min="751" max="752" width="13" style="2" customWidth="1"/>
    <col min="753" max="760" width="13.7265625" style="2" customWidth="1"/>
    <col min="761" max="761" width="13.81640625" style="2" customWidth="1"/>
    <col min="762" max="762" width="12.26953125" style="2" bestFit="1" customWidth="1"/>
    <col min="763" max="763" width="54.7265625" style="2" customWidth="1"/>
    <col min="764" max="764" width="12" style="2" bestFit="1" customWidth="1"/>
    <col min="765" max="781" width="9.453125" style="2" bestFit="1" customWidth="1"/>
    <col min="782" max="1000" width="9.1796875" style="2"/>
    <col min="1001" max="1001" width="67.81640625" style="2" customWidth="1"/>
    <col min="1002" max="1002" width="14.1796875" style="2" customWidth="1"/>
    <col min="1003" max="1003" width="12.26953125" style="2" bestFit="1" customWidth="1"/>
    <col min="1004" max="1006" width="12.453125" style="2" customWidth="1"/>
    <col min="1007" max="1008" width="13" style="2" customWidth="1"/>
    <col min="1009" max="1016" width="13.7265625" style="2" customWidth="1"/>
    <col min="1017" max="1017" width="13.81640625" style="2" customWidth="1"/>
    <col min="1018" max="1018" width="12.26953125" style="2" bestFit="1" customWidth="1"/>
    <col min="1019" max="1019" width="54.7265625" style="2" customWidth="1"/>
    <col min="1020" max="1020" width="12" style="2" bestFit="1" customWidth="1"/>
    <col min="1021" max="1037" width="9.453125" style="2" bestFit="1" customWidth="1"/>
    <col min="1038" max="1256" width="9.1796875" style="2"/>
    <col min="1257" max="1257" width="67.81640625" style="2" customWidth="1"/>
    <col min="1258" max="1258" width="14.1796875" style="2" customWidth="1"/>
    <col min="1259" max="1259" width="12.26953125" style="2" bestFit="1" customWidth="1"/>
    <col min="1260" max="1262" width="12.453125" style="2" customWidth="1"/>
    <col min="1263" max="1264" width="13" style="2" customWidth="1"/>
    <col min="1265" max="1272" width="13.7265625" style="2" customWidth="1"/>
    <col min="1273" max="1273" width="13.81640625" style="2" customWidth="1"/>
    <col min="1274" max="1274" width="12.26953125" style="2" bestFit="1" customWidth="1"/>
    <col min="1275" max="1275" width="54.7265625" style="2" customWidth="1"/>
    <col min="1276" max="1276" width="12" style="2" bestFit="1" customWidth="1"/>
    <col min="1277" max="1293" width="9.453125" style="2" bestFit="1" customWidth="1"/>
    <col min="1294" max="1512" width="9.1796875" style="2"/>
    <col min="1513" max="1513" width="67.81640625" style="2" customWidth="1"/>
    <col min="1514" max="1514" width="14.1796875" style="2" customWidth="1"/>
    <col min="1515" max="1515" width="12.26953125" style="2" bestFit="1" customWidth="1"/>
    <col min="1516" max="1518" width="12.453125" style="2" customWidth="1"/>
    <col min="1519" max="1520" width="13" style="2" customWidth="1"/>
    <col min="1521" max="1528" width="13.7265625" style="2" customWidth="1"/>
    <col min="1529" max="1529" width="13.81640625" style="2" customWidth="1"/>
    <col min="1530" max="1530" width="12.26953125" style="2" bestFit="1" customWidth="1"/>
    <col min="1531" max="1531" width="54.7265625" style="2" customWidth="1"/>
    <col min="1532" max="1532" width="12" style="2" bestFit="1" customWidth="1"/>
    <col min="1533" max="1549" width="9.453125" style="2" bestFit="1" customWidth="1"/>
    <col min="1550" max="1768" width="9.1796875" style="2"/>
    <col min="1769" max="1769" width="67.81640625" style="2" customWidth="1"/>
    <col min="1770" max="1770" width="14.1796875" style="2" customWidth="1"/>
    <col min="1771" max="1771" width="12.26953125" style="2" bestFit="1" customWidth="1"/>
    <col min="1772" max="1774" width="12.453125" style="2" customWidth="1"/>
    <col min="1775" max="1776" width="13" style="2" customWidth="1"/>
    <col min="1777" max="1784" width="13.7265625" style="2" customWidth="1"/>
    <col min="1785" max="1785" width="13.81640625" style="2" customWidth="1"/>
    <col min="1786" max="1786" width="12.26953125" style="2" bestFit="1" customWidth="1"/>
    <col min="1787" max="1787" width="54.7265625" style="2" customWidth="1"/>
    <col min="1788" max="1788" width="12" style="2" bestFit="1" customWidth="1"/>
    <col min="1789" max="1805" width="9.453125" style="2" bestFit="1" customWidth="1"/>
    <col min="1806" max="2024" width="9.1796875" style="2"/>
    <col min="2025" max="2025" width="67.81640625" style="2" customWidth="1"/>
    <col min="2026" max="2026" width="14.1796875" style="2" customWidth="1"/>
    <col min="2027" max="2027" width="12.26953125" style="2" bestFit="1" customWidth="1"/>
    <col min="2028" max="2030" width="12.453125" style="2" customWidth="1"/>
    <col min="2031" max="2032" width="13" style="2" customWidth="1"/>
    <col min="2033" max="2040" width="13.7265625" style="2" customWidth="1"/>
    <col min="2041" max="2041" width="13.81640625" style="2" customWidth="1"/>
    <col min="2042" max="2042" width="12.26953125" style="2" bestFit="1" customWidth="1"/>
    <col min="2043" max="2043" width="54.7265625" style="2" customWidth="1"/>
    <col min="2044" max="2044" width="12" style="2" bestFit="1" customWidth="1"/>
    <col min="2045" max="2061" width="9.453125" style="2" bestFit="1" customWidth="1"/>
    <col min="2062" max="2280" width="9.1796875" style="2"/>
    <col min="2281" max="2281" width="67.81640625" style="2" customWidth="1"/>
    <col min="2282" max="2282" width="14.1796875" style="2" customWidth="1"/>
    <col min="2283" max="2283" width="12.26953125" style="2" bestFit="1" customWidth="1"/>
    <col min="2284" max="2286" width="12.453125" style="2" customWidth="1"/>
    <col min="2287" max="2288" width="13" style="2" customWidth="1"/>
    <col min="2289" max="2296" width="13.7265625" style="2" customWidth="1"/>
    <col min="2297" max="2297" width="13.81640625" style="2" customWidth="1"/>
    <col min="2298" max="2298" width="12.26953125" style="2" bestFit="1" customWidth="1"/>
    <col min="2299" max="2299" width="54.7265625" style="2" customWidth="1"/>
    <col min="2300" max="2300" width="12" style="2" bestFit="1" customWidth="1"/>
    <col min="2301" max="2317" width="9.453125" style="2" bestFit="1" customWidth="1"/>
    <col min="2318" max="2536" width="9.1796875" style="2"/>
    <col min="2537" max="2537" width="67.81640625" style="2" customWidth="1"/>
    <col min="2538" max="2538" width="14.1796875" style="2" customWidth="1"/>
    <col min="2539" max="2539" width="12.26953125" style="2" bestFit="1" customWidth="1"/>
    <col min="2540" max="2542" width="12.453125" style="2" customWidth="1"/>
    <col min="2543" max="2544" width="13" style="2" customWidth="1"/>
    <col min="2545" max="2552" width="13.7265625" style="2" customWidth="1"/>
    <col min="2553" max="2553" width="13.81640625" style="2" customWidth="1"/>
    <col min="2554" max="2554" width="12.26953125" style="2" bestFit="1" customWidth="1"/>
    <col min="2555" max="2555" width="54.7265625" style="2" customWidth="1"/>
    <col min="2556" max="2556" width="12" style="2" bestFit="1" customWidth="1"/>
    <col min="2557" max="2573" width="9.453125" style="2" bestFit="1" customWidth="1"/>
    <col min="2574" max="2792" width="9.1796875" style="2"/>
    <col min="2793" max="2793" width="67.81640625" style="2" customWidth="1"/>
    <col min="2794" max="2794" width="14.1796875" style="2" customWidth="1"/>
    <col min="2795" max="2795" width="12.26953125" style="2" bestFit="1" customWidth="1"/>
    <col min="2796" max="2798" width="12.453125" style="2" customWidth="1"/>
    <col min="2799" max="2800" width="13" style="2" customWidth="1"/>
    <col min="2801" max="2808" width="13.7265625" style="2" customWidth="1"/>
    <col min="2809" max="2809" width="13.81640625" style="2" customWidth="1"/>
    <col min="2810" max="2810" width="12.26953125" style="2" bestFit="1" customWidth="1"/>
    <col min="2811" max="2811" width="54.7265625" style="2" customWidth="1"/>
    <col min="2812" max="2812" width="12" style="2" bestFit="1" customWidth="1"/>
    <col min="2813" max="2829" width="9.453125" style="2" bestFit="1" customWidth="1"/>
    <col min="2830" max="3048" width="9.1796875" style="2"/>
    <col min="3049" max="3049" width="67.81640625" style="2" customWidth="1"/>
    <col min="3050" max="3050" width="14.1796875" style="2" customWidth="1"/>
    <col min="3051" max="3051" width="12.26953125" style="2" bestFit="1" customWidth="1"/>
    <col min="3052" max="3054" width="12.453125" style="2" customWidth="1"/>
    <col min="3055" max="3056" width="13" style="2" customWidth="1"/>
    <col min="3057" max="3064" width="13.7265625" style="2" customWidth="1"/>
    <col min="3065" max="3065" width="13.81640625" style="2" customWidth="1"/>
    <col min="3066" max="3066" width="12.26953125" style="2" bestFit="1" customWidth="1"/>
    <col min="3067" max="3067" width="54.7265625" style="2" customWidth="1"/>
    <col min="3068" max="3068" width="12" style="2" bestFit="1" customWidth="1"/>
    <col min="3069" max="3085" width="9.453125" style="2" bestFit="1" customWidth="1"/>
    <col min="3086" max="3304" width="9.1796875" style="2"/>
    <col min="3305" max="3305" width="67.81640625" style="2" customWidth="1"/>
    <col min="3306" max="3306" width="14.1796875" style="2" customWidth="1"/>
    <col min="3307" max="3307" width="12.26953125" style="2" bestFit="1" customWidth="1"/>
    <col min="3308" max="3310" width="12.453125" style="2" customWidth="1"/>
    <col min="3311" max="3312" width="13" style="2" customWidth="1"/>
    <col min="3313" max="3320" width="13.7265625" style="2" customWidth="1"/>
    <col min="3321" max="3321" width="13.81640625" style="2" customWidth="1"/>
    <col min="3322" max="3322" width="12.26953125" style="2" bestFit="1" customWidth="1"/>
    <col min="3323" max="3323" width="54.7265625" style="2" customWidth="1"/>
    <col min="3324" max="3324" width="12" style="2" bestFit="1" customWidth="1"/>
    <col min="3325" max="3341" width="9.453125" style="2" bestFit="1" customWidth="1"/>
    <col min="3342" max="3560" width="9.1796875" style="2"/>
    <col min="3561" max="3561" width="67.81640625" style="2" customWidth="1"/>
    <col min="3562" max="3562" width="14.1796875" style="2" customWidth="1"/>
    <col min="3563" max="3563" width="12.26953125" style="2" bestFit="1" customWidth="1"/>
    <col min="3564" max="3566" width="12.453125" style="2" customWidth="1"/>
    <col min="3567" max="3568" width="13" style="2" customWidth="1"/>
    <col min="3569" max="3576" width="13.7265625" style="2" customWidth="1"/>
    <col min="3577" max="3577" width="13.81640625" style="2" customWidth="1"/>
    <col min="3578" max="3578" width="12.26953125" style="2" bestFit="1" customWidth="1"/>
    <col min="3579" max="3579" width="54.7265625" style="2" customWidth="1"/>
    <col min="3580" max="3580" width="12" style="2" bestFit="1" customWidth="1"/>
    <col min="3581" max="3597" width="9.453125" style="2" bestFit="1" customWidth="1"/>
    <col min="3598" max="3816" width="9.1796875" style="2"/>
    <col min="3817" max="3817" width="67.81640625" style="2" customWidth="1"/>
    <col min="3818" max="3818" width="14.1796875" style="2" customWidth="1"/>
    <col min="3819" max="3819" width="12.26953125" style="2" bestFit="1" customWidth="1"/>
    <col min="3820" max="3822" width="12.453125" style="2" customWidth="1"/>
    <col min="3823" max="3824" width="13" style="2" customWidth="1"/>
    <col min="3825" max="3832" width="13.7265625" style="2" customWidth="1"/>
    <col min="3833" max="3833" width="13.81640625" style="2" customWidth="1"/>
    <col min="3834" max="3834" width="12.26953125" style="2" bestFit="1" customWidth="1"/>
    <col min="3835" max="3835" width="54.7265625" style="2" customWidth="1"/>
    <col min="3836" max="3836" width="12" style="2" bestFit="1" customWidth="1"/>
    <col min="3837" max="3853" width="9.453125" style="2" bestFit="1" customWidth="1"/>
    <col min="3854" max="4072" width="9.1796875" style="2"/>
    <col min="4073" max="4073" width="67.81640625" style="2" customWidth="1"/>
    <col min="4074" max="4074" width="14.1796875" style="2" customWidth="1"/>
    <col min="4075" max="4075" width="12.26953125" style="2" bestFit="1" customWidth="1"/>
    <col min="4076" max="4078" width="12.453125" style="2" customWidth="1"/>
    <col min="4079" max="4080" width="13" style="2" customWidth="1"/>
    <col min="4081" max="4088" width="13.7265625" style="2" customWidth="1"/>
    <col min="4089" max="4089" width="13.81640625" style="2" customWidth="1"/>
    <col min="4090" max="4090" width="12.26953125" style="2" bestFit="1" customWidth="1"/>
    <col min="4091" max="4091" width="54.7265625" style="2" customWidth="1"/>
    <col min="4092" max="4092" width="12" style="2" bestFit="1" customWidth="1"/>
    <col min="4093" max="4109" width="9.453125" style="2" bestFit="1" customWidth="1"/>
    <col min="4110" max="4328" width="9.1796875" style="2"/>
    <col min="4329" max="4329" width="67.81640625" style="2" customWidth="1"/>
    <col min="4330" max="4330" width="14.1796875" style="2" customWidth="1"/>
    <col min="4331" max="4331" width="12.26953125" style="2" bestFit="1" customWidth="1"/>
    <col min="4332" max="4334" width="12.453125" style="2" customWidth="1"/>
    <col min="4335" max="4336" width="13" style="2" customWidth="1"/>
    <col min="4337" max="4344" width="13.7265625" style="2" customWidth="1"/>
    <col min="4345" max="4345" width="13.81640625" style="2" customWidth="1"/>
    <col min="4346" max="4346" width="12.26953125" style="2" bestFit="1" customWidth="1"/>
    <col min="4347" max="4347" width="54.7265625" style="2" customWidth="1"/>
    <col min="4348" max="4348" width="12" style="2" bestFit="1" customWidth="1"/>
    <col min="4349" max="4365" width="9.453125" style="2" bestFit="1" customWidth="1"/>
    <col min="4366" max="4584" width="9.1796875" style="2"/>
    <col min="4585" max="4585" width="67.81640625" style="2" customWidth="1"/>
    <col min="4586" max="4586" width="14.1796875" style="2" customWidth="1"/>
    <col min="4587" max="4587" width="12.26953125" style="2" bestFit="1" customWidth="1"/>
    <col min="4588" max="4590" width="12.453125" style="2" customWidth="1"/>
    <col min="4591" max="4592" width="13" style="2" customWidth="1"/>
    <col min="4593" max="4600" width="13.7265625" style="2" customWidth="1"/>
    <col min="4601" max="4601" width="13.81640625" style="2" customWidth="1"/>
    <col min="4602" max="4602" width="12.26953125" style="2" bestFit="1" customWidth="1"/>
    <col min="4603" max="4603" width="54.7265625" style="2" customWidth="1"/>
    <col min="4604" max="4604" width="12" style="2" bestFit="1" customWidth="1"/>
    <col min="4605" max="4621" width="9.453125" style="2" bestFit="1" customWidth="1"/>
    <col min="4622" max="4840" width="9.1796875" style="2"/>
    <col min="4841" max="4841" width="67.81640625" style="2" customWidth="1"/>
    <col min="4842" max="4842" width="14.1796875" style="2" customWidth="1"/>
    <col min="4843" max="4843" width="12.26953125" style="2" bestFit="1" customWidth="1"/>
    <col min="4844" max="4846" width="12.453125" style="2" customWidth="1"/>
    <col min="4847" max="4848" width="13" style="2" customWidth="1"/>
    <col min="4849" max="4856" width="13.7265625" style="2" customWidth="1"/>
    <col min="4857" max="4857" width="13.81640625" style="2" customWidth="1"/>
    <col min="4858" max="4858" width="12.26953125" style="2" bestFit="1" customWidth="1"/>
    <col min="4859" max="4859" width="54.7265625" style="2" customWidth="1"/>
    <col min="4860" max="4860" width="12" style="2" bestFit="1" customWidth="1"/>
    <col min="4861" max="4877" width="9.453125" style="2" bestFit="1" customWidth="1"/>
    <col min="4878" max="5096" width="9.1796875" style="2"/>
    <col min="5097" max="5097" width="67.81640625" style="2" customWidth="1"/>
    <col min="5098" max="5098" width="14.1796875" style="2" customWidth="1"/>
    <col min="5099" max="5099" width="12.26953125" style="2" bestFit="1" customWidth="1"/>
    <col min="5100" max="5102" width="12.453125" style="2" customWidth="1"/>
    <col min="5103" max="5104" width="13" style="2" customWidth="1"/>
    <col min="5105" max="5112" width="13.7265625" style="2" customWidth="1"/>
    <col min="5113" max="5113" width="13.81640625" style="2" customWidth="1"/>
    <col min="5114" max="5114" width="12.26953125" style="2" bestFit="1" customWidth="1"/>
    <col min="5115" max="5115" width="54.7265625" style="2" customWidth="1"/>
    <col min="5116" max="5116" width="12" style="2" bestFit="1" customWidth="1"/>
    <col min="5117" max="5133" width="9.453125" style="2" bestFit="1" customWidth="1"/>
    <col min="5134" max="5352" width="9.1796875" style="2"/>
    <col min="5353" max="5353" width="67.81640625" style="2" customWidth="1"/>
    <col min="5354" max="5354" width="14.1796875" style="2" customWidth="1"/>
    <col min="5355" max="5355" width="12.26953125" style="2" bestFit="1" customWidth="1"/>
    <col min="5356" max="5358" width="12.453125" style="2" customWidth="1"/>
    <col min="5359" max="5360" width="13" style="2" customWidth="1"/>
    <col min="5361" max="5368" width="13.7265625" style="2" customWidth="1"/>
    <col min="5369" max="5369" width="13.81640625" style="2" customWidth="1"/>
    <col min="5370" max="5370" width="12.26953125" style="2" bestFit="1" customWidth="1"/>
    <col min="5371" max="5371" width="54.7265625" style="2" customWidth="1"/>
    <col min="5372" max="5372" width="12" style="2" bestFit="1" customWidth="1"/>
    <col min="5373" max="5389" width="9.453125" style="2" bestFit="1" customWidth="1"/>
    <col min="5390" max="5608" width="9.1796875" style="2"/>
    <col min="5609" max="5609" width="67.81640625" style="2" customWidth="1"/>
    <col min="5610" max="5610" width="14.1796875" style="2" customWidth="1"/>
    <col min="5611" max="5611" width="12.26953125" style="2" bestFit="1" customWidth="1"/>
    <col min="5612" max="5614" width="12.453125" style="2" customWidth="1"/>
    <col min="5615" max="5616" width="13" style="2" customWidth="1"/>
    <col min="5617" max="5624" width="13.7265625" style="2" customWidth="1"/>
    <col min="5625" max="5625" width="13.81640625" style="2" customWidth="1"/>
    <col min="5626" max="5626" width="12.26953125" style="2" bestFit="1" customWidth="1"/>
    <col min="5627" max="5627" width="54.7265625" style="2" customWidth="1"/>
    <col min="5628" max="5628" width="12" style="2" bestFit="1" customWidth="1"/>
    <col min="5629" max="5645" width="9.453125" style="2" bestFit="1" customWidth="1"/>
    <col min="5646" max="5864" width="9.1796875" style="2"/>
    <col min="5865" max="5865" width="67.81640625" style="2" customWidth="1"/>
    <col min="5866" max="5866" width="14.1796875" style="2" customWidth="1"/>
    <col min="5867" max="5867" width="12.26953125" style="2" bestFit="1" customWidth="1"/>
    <col min="5868" max="5870" width="12.453125" style="2" customWidth="1"/>
    <col min="5871" max="5872" width="13" style="2" customWidth="1"/>
    <col min="5873" max="5880" width="13.7265625" style="2" customWidth="1"/>
    <col min="5881" max="5881" width="13.81640625" style="2" customWidth="1"/>
    <col min="5882" max="5882" width="12.26953125" style="2" bestFit="1" customWidth="1"/>
    <col min="5883" max="5883" width="54.7265625" style="2" customWidth="1"/>
    <col min="5884" max="5884" width="12" style="2" bestFit="1" customWidth="1"/>
    <col min="5885" max="5901" width="9.453125" style="2" bestFit="1" customWidth="1"/>
    <col min="5902" max="6120" width="9.1796875" style="2"/>
    <col min="6121" max="6121" width="67.81640625" style="2" customWidth="1"/>
    <col min="6122" max="6122" width="14.1796875" style="2" customWidth="1"/>
    <col min="6123" max="6123" width="12.26953125" style="2" bestFit="1" customWidth="1"/>
    <col min="6124" max="6126" width="12.453125" style="2" customWidth="1"/>
    <col min="6127" max="6128" width="13" style="2" customWidth="1"/>
    <col min="6129" max="6136" width="13.7265625" style="2" customWidth="1"/>
    <col min="6137" max="6137" width="13.81640625" style="2" customWidth="1"/>
    <col min="6138" max="6138" width="12.26953125" style="2" bestFit="1" customWidth="1"/>
    <col min="6139" max="6139" width="54.7265625" style="2" customWidth="1"/>
    <col min="6140" max="6140" width="12" style="2" bestFit="1" customWidth="1"/>
    <col min="6141" max="6157" width="9.453125" style="2" bestFit="1" customWidth="1"/>
    <col min="6158" max="6376" width="9.1796875" style="2"/>
    <col min="6377" max="6377" width="67.81640625" style="2" customWidth="1"/>
    <col min="6378" max="6378" width="14.1796875" style="2" customWidth="1"/>
    <col min="6379" max="6379" width="12.26953125" style="2" bestFit="1" customWidth="1"/>
    <col min="6380" max="6382" width="12.453125" style="2" customWidth="1"/>
    <col min="6383" max="6384" width="13" style="2" customWidth="1"/>
    <col min="6385" max="6392" width="13.7265625" style="2" customWidth="1"/>
    <col min="6393" max="6393" width="13.81640625" style="2" customWidth="1"/>
    <col min="6394" max="6394" width="12.26953125" style="2" bestFit="1" customWidth="1"/>
    <col min="6395" max="6395" width="54.7265625" style="2" customWidth="1"/>
    <col min="6396" max="6396" width="12" style="2" bestFit="1" customWidth="1"/>
    <col min="6397" max="6413" width="9.453125" style="2" bestFit="1" customWidth="1"/>
    <col min="6414" max="6632" width="9.1796875" style="2"/>
    <col min="6633" max="6633" width="67.81640625" style="2" customWidth="1"/>
    <col min="6634" max="6634" width="14.1796875" style="2" customWidth="1"/>
    <col min="6635" max="6635" width="12.26953125" style="2" bestFit="1" customWidth="1"/>
    <col min="6636" max="6638" width="12.453125" style="2" customWidth="1"/>
    <col min="6639" max="6640" width="13" style="2" customWidth="1"/>
    <col min="6641" max="6648" width="13.7265625" style="2" customWidth="1"/>
    <col min="6649" max="6649" width="13.81640625" style="2" customWidth="1"/>
    <col min="6650" max="6650" width="12.26953125" style="2" bestFit="1" customWidth="1"/>
    <col min="6651" max="6651" width="54.7265625" style="2" customWidth="1"/>
    <col min="6652" max="6652" width="12" style="2" bestFit="1" customWidth="1"/>
    <col min="6653" max="6669" width="9.453125" style="2" bestFit="1" customWidth="1"/>
    <col min="6670" max="6888" width="9.1796875" style="2"/>
    <col min="6889" max="6889" width="67.81640625" style="2" customWidth="1"/>
    <col min="6890" max="6890" width="14.1796875" style="2" customWidth="1"/>
    <col min="6891" max="6891" width="12.26953125" style="2" bestFit="1" customWidth="1"/>
    <col min="6892" max="6894" width="12.453125" style="2" customWidth="1"/>
    <col min="6895" max="6896" width="13" style="2" customWidth="1"/>
    <col min="6897" max="6904" width="13.7265625" style="2" customWidth="1"/>
    <col min="6905" max="6905" width="13.81640625" style="2" customWidth="1"/>
    <col min="6906" max="6906" width="12.26953125" style="2" bestFit="1" customWidth="1"/>
    <col min="6907" max="6907" width="54.7265625" style="2" customWidth="1"/>
    <col min="6908" max="6908" width="12" style="2" bestFit="1" customWidth="1"/>
    <col min="6909" max="6925" width="9.453125" style="2" bestFit="1" customWidth="1"/>
    <col min="6926" max="7144" width="9.1796875" style="2"/>
    <col min="7145" max="7145" width="67.81640625" style="2" customWidth="1"/>
    <col min="7146" max="7146" width="14.1796875" style="2" customWidth="1"/>
    <col min="7147" max="7147" width="12.26953125" style="2" bestFit="1" customWidth="1"/>
    <col min="7148" max="7150" width="12.453125" style="2" customWidth="1"/>
    <col min="7151" max="7152" width="13" style="2" customWidth="1"/>
    <col min="7153" max="7160" width="13.7265625" style="2" customWidth="1"/>
    <col min="7161" max="7161" width="13.81640625" style="2" customWidth="1"/>
    <col min="7162" max="7162" width="12.26953125" style="2" bestFit="1" customWidth="1"/>
    <col min="7163" max="7163" width="54.7265625" style="2" customWidth="1"/>
    <col min="7164" max="7164" width="12" style="2" bestFit="1" customWidth="1"/>
    <col min="7165" max="7181" width="9.453125" style="2" bestFit="1" customWidth="1"/>
    <col min="7182" max="7400" width="9.1796875" style="2"/>
    <col min="7401" max="7401" width="67.81640625" style="2" customWidth="1"/>
    <col min="7402" max="7402" width="14.1796875" style="2" customWidth="1"/>
    <col min="7403" max="7403" width="12.26953125" style="2" bestFit="1" customWidth="1"/>
    <col min="7404" max="7406" width="12.453125" style="2" customWidth="1"/>
    <col min="7407" max="7408" width="13" style="2" customWidth="1"/>
    <col min="7409" max="7416" width="13.7265625" style="2" customWidth="1"/>
    <col min="7417" max="7417" width="13.81640625" style="2" customWidth="1"/>
    <col min="7418" max="7418" width="12.26953125" style="2" bestFit="1" customWidth="1"/>
    <col min="7419" max="7419" width="54.7265625" style="2" customWidth="1"/>
    <col min="7420" max="7420" width="12" style="2" bestFit="1" customWidth="1"/>
    <col min="7421" max="7437" width="9.453125" style="2" bestFit="1" customWidth="1"/>
    <col min="7438" max="7656" width="9.1796875" style="2"/>
    <col min="7657" max="7657" width="67.81640625" style="2" customWidth="1"/>
    <col min="7658" max="7658" width="14.1796875" style="2" customWidth="1"/>
    <col min="7659" max="7659" width="12.26953125" style="2" bestFit="1" customWidth="1"/>
    <col min="7660" max="7662" width="12.453125" style="2" customWidth="1"/>
    <col min="7663" max="7664" width="13" style="2" customWidth="1"/>
    <col min="7665" max="7672" width="13.7265625" style="2" customWidth="1"/>
    <col min="7673" max="7673" width="13.81640625" style="2" customWidth="1"/>
    <col min="7674" max="7674" width="12.26953125" style="2" bestFit="1" customWidth="1"/>
    <col min="7675" max="7675" width="54.7265625" style="2" customWidth="1"/>
    <col min="7676" max="7676" width="12" style="2" bestFit="1" customWidth="1"/>
    <col min="7677" max="7693" width="9.453125" style="2" bestFit="1" customWidth="1"/>
    <col min="7694" max="7912" width="9.1796875" style="2"/>
    <col min="7913" max="7913" width="67.81640625" style="2" customWidth="1"/>
    <col min="7914" max="7914" width="14.1796875" style="2" customWidth="1"/>
    <col min="7915" max="7915" width="12.26953125" style="2" bestFit="1" customWidth="1"/>
    <col min="7916" max="7918" width="12.453125" style="2" customWidth="1"/>
    <col min="7919" max="7920" width="13" style="2" customWidth="1"/>
    <col min="7921" max="7928" width="13.7265625" style="2" customWidth="1"/>
    <col min="7929" max="7929" width="13.81640625" style="2" customWidth="1"/>
    <col min="7930" max="7930" width="12.26953125" style="2" bestFit="1" customWidth="1"/>
    <col min="7931" max="7931" width="54.7265625" style="2" customWidth="1"/>
    <col min="7932" max="7932" width="12" style="2" bestFit="1" customWidth="1"/>
    <col min="7933" max="7949" width="9.453125" style="2" bestFit="1" customWidth="1"/>
    <col min="7950" max="8168" width="9.1796875" style="2"/>
    <col min="8169" max="8169" width="67.81640625" style="2" customWidth="1"/>
    <col min="8170" max="8170" width="14.1796875" style="2" customWidth="1"/>
    <col min="8171" max="8171" width="12.26953125" style="2" bestFit="1" customWidth="1"/>
    <col min="8172" max="8174" width="12.453125" style="2" customWidth="1"/>
    <col min="8175" max="8176" width="13" style="2" customWidth="1"/>
    <col min="8177" max="8184" width="13.7265625" style="2" customWidth="1"/>
    <col min="8185" max="8185" width="13.81640625" style="2" customWidth="1"/>
    <col min="8186" max="8186" width="12.26953125" style="2" bestFit="1" customWidth="1"/>
    <col min="8187" max="8187" width="54.7265625" style="2" customWidth="1"/>
    <col min="8188" max="8188" width="12" style="2" bestFit="1" customWidth="1"/>
    <col min="8189" max="8205" width="9.453125" style="2" bestFit="1" customWidth="1"/>
    <col min="8206" max="8424" width="9.1796875" style="2"/>
    <col min="8425" max="8425" width="67.81640625" style="2" customWidth="1"/>
    <col min="8426" max="8426" width="14.1796875" style="2" customWidth="1"/>
    <col min="8427" max="8427" width="12.26953125" style="2" bestFit="1" customWidth="1"/>
    <col min="8428" max="8430" width="12.453125" style="2" customWidth="1"/>
    <col min="8431" max="8432" width="13" style="2" customWidth="1"/>
    <col min="8433" max="8440" width="13.7265625" style="2" customWidth="1"/>
    <col min="8441" max="8441" width="13.81640625" style="2" customWidth="1"/>
    <col min="8442" max="8442" width="12.26953125" style="2" bestFit="1" customWidth="1"/>
    <col min="8443" max="8443" width="54.7265625" style="2" customWidth="1"/>
    <col min="8444" max="8444" width="12" style="2" bestFit="1" customWidth="1"/>
    <col min="8445" max="8461" width="9.453125" style="2" bestFit="1" customWidth="1"/>
    <col min="8462" max="8680" width="9.1796875" style="2"/>
    <col min="8681" max="8681" width="67.81640625" style="2" customWidth="1"/>
    <col min="8682" max="8682" width="14.1796875" style="2" customWidth="1"/>
    <col min="8683" max="8683" width="12.26953125" style="2" bestFit="1" customWidth="1"/>
    <col min="8684" max="8686" width="12.453125" style="2" customWidth="1"/>
    <col min="8687" max="8688" width="13" style="2" customWidth="1"/>
    <col min="8689" max="8696" width="13.7265625" style="2" customWidth="1"/>
    <col min="8697" max="8697" width="13.81640625" style="2" customWidth="1"/>
    <col min="8698" max="8698" width="12.26953125" style="2" bestFit="1" customWidth="1"/>
    <col min="8699" max="8699" width="54.7265625" style="2" customWidth="1"/>
    <col min="8700" max="8700" width="12" style="2" bestFit="1" customWidth="1"/>
    <col min="8701" max="8717" width="9.453125" style="2" bestFit="1" customWidth="1"/>
    <col min="8718" max="8936" width="9.1796875" style="2"/>
    <col min="8937" max="8937" width="67.81640625" style="2" customWidth="1"/>
    <col min="8938" max="8938" width="14.1796875" style="2" customWidth="1"/>
    <col min="8939" max="8939" width="12.26953125" style="2" bestFit="1" customWidth="1"/>
    <col min="8940" max="8942" width="12.453125" style="2" customWidth="1"/>
    <col min="8943" max="8944" width="13" style="2" customWidth="1"/>
    <col min="8945" max="8952" width="13.7265625" style="2" customWidth="1"/>
    <col min="8953" max="8953" width="13.81640625" style="2" customWidth="1"/>
    <col min="8954" max="8954" width="12.26953125" style="2" bestFit="1" customWidth="1"/>
    <col min="8955" max="8955" width="54.7265625" style="2" customWidth="1"/>
    <col min="8956" max="8956" width="12" style="2" bestFit="1" customWidth="1"/>
    <col min="8957" max="8973" width="9.453125" style="2" bestFit="1" customWidth="1"/>
    <col min="8974" max="9192" width="9.1796875" style="2"/>
    <col min="9193" max="9193" width="67.81640625" style="2" customWidth="1"/>
    <col min="9194" max="9194" width="14.1796875" style="2" customWidth="1"/>
    <col min="9195" max="9195" width="12.26953125" style="2" bestFit="1" customWidth="1"/>
    <col min="9196" max="9198" width="12.453125" style="2" customWidth="1"/>
    <col min="9199" max="9200" width="13" style="2" customWidth="1"/>
    <col min="9201" max="9208" width="13.7265625" style="2" customWidth="1"/>
    <col min="9209" max="9209" width="13.81640625" style="2" customWidth="1"/>
    <col min="9210" max="9210" width="12.26953125" style="2" bestFit="1" customWidth="1"/>
    <col min="9211" max="9211" width="54.7265625" style="2" customWidth="1"/>
    <col min="9212" max="9212" width="12" style="2" bestFit="1" customWidth="1"/>
    <col min="9213" max="9229" width="9.453125" style="2" bestFit="1" customWidth="1"/>
    <col min="9230" max="9448" width="9.1796875" style="2"/>
    <col min="9449" max="9449" width="67.81640625" style="2" customWidth="1"/>
    <col min="9450" max="9450" width="14.1796875" style="2" customWidth="1"/>
    <col min="9451" max="9451" width="12.26953125" style="2" bestFit="1" customWidth="1"/>
    <col min="9452" max="9454" width="12.453125" style="2" customWidth="1"/>
    <col min="9455" max="9456" width="13" style="2" customWidth="1"/>
    <col min="9457" max="9464" width="13.7265625" style="2" customWidth="1"/>
    <col min="9465" max="9465" width="13.81640625" style="2" customWidth="1"/>
    <col min="9466" max="9466" width="12.26953125" style="2" bestFit="1" customWidth="1"/>
    <col min="9467" max="9467" width="54.7265625" style="2" customWidth="1"/>
    <col min="9468" max="9468" width="12" style="2" bestFit="1" customWidth="1"/>
    <col min="9469" max="9485" width="9.453125" style="2" bestFit="1" customWidth="1"/>
    <col min="9486" max="9704" width="9.1796875" style="2"/>
    <col min="9705" max="9705" width="67.81640625" style="2" customWidth="1"/>
    <col min="9706" max="9706" width="14.1796875" style="2" customWidth="1"/>
    <col min="9707" max="9707" width="12.26953125" style="2" bestFit="1" customWidth="1"/>
    <col min="9708" max="9710" width="12.453125" style="2" customWidth="1"/>
    <col min="9711" max="9712" width="13" style="2" customWidth="1"/>
    <col min="9713" max="9720" width="13.7265625" style="2" customWidth="1"/>
    <col min="9721" max="9721" width="13.81640625" style="2" customWidth="1"/>
    <col min="9722" max="9722" width="12.26953125" style="2" bestFit="1" customWidth="1"/>
    <col min="9723" max="9723" width="54.7265625" style="2" customWidth="1"/>
    <col min="9724" max="9724" width="12" style="2" bestFit="1" customWidth="1"/>
    <col min="9725" max="9741" width="9.453125" style="2" bestFit="1" customWidth="1"/>
    <col min="9742" max="9960" width="9.1796875" style="2"/>
    <col min="9961" max="9961" width="67.81640625" style="2" customWidth="1"/>
    <col min="9962" max="9962" width="14.1796875" style="2" customWidth="1"/>
    <col min="9963" max="9963" width="12.26953125" style="2" bestFit="1" customWidth="1"/>
    <col min="9964" max="9966" width="12.453125" style="2" customWidth="1"/>
    <col min="9967" max="9968" width="13" style="2" customWidth="1"/>
    <col min="9969" max="9976" width="13.7265625" style="2" customWidth="1"/>
    <col min="9977" max="9977" width="13.81640625" style="2" customWidth="1"/>
    <col min="9978" max="9978" width="12.26953125" style="2" bestFit="1" customWidth="1"/>
    <col min="9979" max="9979" width="54.7265625" style="2" customWidth="1"/>
    <col min="9980" max="9980" width="12" style="2" bestFit="1" customWidth="1"/>
    <col min="9981" max="9997" width="9.453125" style="2" bestFit="1" customWidth="1"/>
    <col min="9998" max="10216" width="9.1796875" style="2"/>
    <col min="10217" max="10217" width="67.81640625" style="2" customWidth="1"/>
    <col min="10218" max="10218" width="14.1796875" style="2" customWidth="1"/>
    <col min="10219" max="10219" width="12.26953125" style="2" bestFit="1" customWidth="1"/>
    <col min="10220" max="10222" width="12.453125" style="2" customWidth="1"/>
    <col min="10223" max="10224" width="13" style="2" customWidth="1"/>
    <col min="10225" max="10232" width="13.7265625" style="2" customWidth="1"/>
    <col min="10233" max="10233" width="13.81640625" style="2" customWidth="1"/>
    <col min="10234" max="10234" width="12.26953125" style="2" bestFit="1" customWidth="1"/>
    <col min="10235" max="10235" width="54.7265625" style="2" customWidth="1"/>
    <col min="10236" max="10236" width="12" style="2" bestFit="1" customWidth="1"/>
    <col min="10237" max="10253" width="9.453125" style="2" bestFit="1" customWidth="1"/>
    <col min="10254" max="10472" width="9.1796875" style="2"/>
    <col min="10473" max="10473" width="67.81640625" style="2" customWidth="1"/>
    <col min="10474" max="10474" width="14.1796875" style="2" customWidth="1"/>
    <col min="10475" max="10475" width="12.26953125" style="2" bestFit="1" customWidth="1"/>
    <col min="10476" max="10478" width="12.453125" style="2" customWidth="1"/>
    <col min="10479" max="10480" width="13" style="2" customWidth="1"/>
    <col min="10481" max="10488" width="13.7265625" style="2" customWidth="1"/>
    <col min="10489" max="10489" width="13.81640625" style="2" customWidth="1"/>
    <col min="10490" max="10490" width="12.26953125" style="2" bestFit="1" customWidth="1"/>
    <col min="10491" max="10491" width="54.7265625" style="2" customWidth="1"/>
    <col min="10492" max="10492" width="12" style="2" bestFit="1" customWidth="1"/>
    <col min="10493" max="10509" width="9.453125" style="2" bestFit="1" customWidth="1"/>
    <col min="10510" max="10728" width="9.1796875" style="2"/>
    <col min="10729" max="10729" width="67.81640625" style="2" customWidth="1"/>
    <col min="10730" max="10730" width="14.1796875" style="2" customWidth="1"/>
    <col min="10731" max="10731" width="12.26953125" style="2" bestFit="1" customWidth="1"/>
    <col min="10732" max="10734" width="12.453125" style="2" customWidth="1"/>
    <col min="10735" max="10736" width="13" style="2" customWidth="1"/>
    <col min="10737" max="10744" width="13.7265625" style="2" customWidth="1"/>
    <col min="10745" max="10745" width="13.81640625" style="2" customWidth="1"/>
    <col min="10746" max="10746" width="12.26953125" style="2" bestFit="1" customWidth="1"/>
    <col min="10747" max="10747" width="54.7265625" style="2" customWidth="1"/>
    <col min="10748" max="10748" width="12" style="2" bestFit="1" customWidth="1"/>
    <col min="10749" max="10765" width="9.453125" style="2" bestFit="1" customWidth="1"/>
    <col min="10766" max="10984" width="9.1796875" style="2"/>
    <col min="10985" max="10985" width="67.81640625" style="2" customWidth="1"/>
    <col min="10986" max="10986" width="14.1796875" style="2" customWidth="1"/>
    <col min="10987" max="10987" width="12.26953125" style="2" bestFit="1" customWidth="1"/>
    <col min="10988" max="10990" width="12.453125" style="2" customWidth="1"/>
    <col min="10991" max="10992" width="13" style="2" customWidth="1"/>
    <col min="10993" max="11000" width="13.7265625" style="2" customWidth="1"/>
    <col min="11001" max="11001" width="13.81640625" style="2" customWidth="1"/>
    <col min="11002" max="11002" width="12.26953125" style="2" bestFit="1" customWidth="1"/>
    <col min="11003" max="11003" width="54.7265625" style="2" customWidth="1"/>
    <col min="11004" max="11004" width="12" style="2" bestFit="1" customWidth="1"/>
    <col min="11005" max="11021" width="9.453125" style="2" bestFit="1" customWidth="1"/>
    <col min="11022" max="11240" width="9.1796875" style="2"/>
    <col min="11241" max="11241" width="67.81640625" style="2" customWidth="1"/>
    <col min="11242" max="11242" width="14.1796875" style="2" customWidth="1"/>
    <col min="11243" max="11243" width="12.26953125" style="2" bestFit="1" customWidth="1"/>
    <col min="11244" max="11246" width="12.453125" style="2" customWidth="1"/>
    <col min="11247" max="11248" width="13" style="2" customWidth="1"/>
    <col min="11249" max="11256" width="13.7265625" style="2" customWidth="1"/>
    <col min="11257" max="11257" width="13.81640625" style="2" customWidth="1"/>
    <col min="11258" max="11258" width="12.26953125" style="2" bestFit="1" customWidth="1"/>
    <col min="11259" max="11259" width="54.7265625" style="2" customWidth="1"/>
    <col min="11260" max="11260" width="12" style="2" bestFit="1" customWidth="1"/>
    <col min="11261" max="11277" width="9.453125" style="2" bestFit="1" customWidth="1"/>
    <col min="11278" max="11496" width="9.1796875" style="2"/>
    <col min="11497" max="11497" width="67.81640625" style="2" customWidth="1"/>
    <col min="11498" max="11498" width="14.1796875" style="2" customWidth="1"/>
    <col min="11499" max="11499" width="12.26953125" style="2" bestFit="1" customWidth="1"/>
    <col min="11500" max="11502" width="12.453125" style="2" customWidth="1"/>
    <col min="11503" max="11504" width="13" style="2" customWidth="1"/>
    <col min="11505" max="11512" width="13.7265625" style="2" customWidth="1"/>
    <col min="11513" max="11513" width="13.81640625" style="2" customWidth="1"/>
    <col min="11514" max="11514" width="12.26953125" style="2" bestFit="1" customWidth="1"/>
    <col min="11515" max="11515" width="54.7265625" style="2" customWidth="1"/>
    <col min="11516" max="11516" width="12" style="2" bestFit="1" customWidth="1"/>
    <col min="11517" max="11533" width="9.453125" style="2" bestFit="1" customWidth="1"/>
    <col min="11534" max="11752" width="9.1796875" style="2"/>
    <col min="11753" max="11753" width="67.81640625" style="2" customWidth="1"/>
    <col min="11754" max="11754" width="14.1796875" style="2" customWidth="1"/>
    <col min="11755" max="11755" width="12.26953125" style="2" bestFit="1" customWidth="1"/>
    <col min="11756" max="11758" width="12.453125" style="2" customWidth="1"/>
    <col min="11759" max="11760" width="13" style="2" customWidth="1"/>
    <col min="11761" max="11768" width="13.7265625" style="2" customWidth="1"/>
    <col min="11769" max="11769" width="13.81640625" style="2" customWidth="1"/>
    <col min="11770" max="11770" width="12.26953125" style="2" bestFit="1" customWidth="1"/>
    <col min="11771" max="11771" width="54.7265625" style="2" customWidth="1"/>
    <col min="11772" max="11772" width="12" style="2" bestFit="1" customWidth="1"/>
    <col min="11773" max="11789" width="9.453125" style="2" bestFit="1" customWidth="1"/>
    <col min="11790" max="12008" width="9.1796875" style="2"/>
    <col min="12009" max="12009" width="67.81640625" style="2" customWidth="1"/>
    <col min="12010" max="12010" width="14.1796875" style="2" customWidth="1"/>
    <col min="12011" max="12011" width="12.26953125" style="2" bestFit="1" customWidth="1"/>
    <col min="12012" max="12014" width="12.453125" style="2" customWidth="1"/>
    <col min="12015" max="12016" width="13" style="2" customWidth="1"/>
    <col min="12017" max="12024" width="13.7265625" style="2" customWidth="1"/>
    <col min="12025" max="12025" width="13.81640625" style="2" customWidth="1"/>
    <col min="12026" max="12026" width="12.26953125" style="2" bestFit="1" customWidth="1"/>
    <col min="12027" max="12027" width="54.7265625" style="2" customWidth="1"/>
    <col min="12028" max="12028" width="12" style="2" bestFit="1" customWidth="1"/>
    <col min="12029" max="12045" width="9.453125" style="2" bestFit="1" customWidth="1"/>
    <col min="12046" max="12264" width="9.1796875" style="2"/>
    <col min="12265" max="12265" width="67.81640625" style="2" customWidth="1"/>
    <col min="12266" max="12266" width="14.1796875" style="2" customWidth="1"/>
    <col min="12267" max="12267" width="12.26953125" style="2" bestFit="1" customWidth="1"/>
    <col min="12268" max="12270" width="12.453125" style="2" customWidth="1"/>
    <col min="12271" max="12272" width="13" style="2" customWidth="1"/>
    <col min="12273" max="12280" width="13.7265625" style="2" customWidth="1"/>
    <col min="12281" max="12281" width="13.81640625" style="2" customWidth="1"/>
    <col min="12282" max="12282" width="12.26953125" style="2" bestFit="1" customWidth="1"/>
    <col min="12283" max="12283" width="54.7265625" style="2" customWidth="1"/>
    <col min="12284" max="12284" width="12" style="2" bestFit="1" customWidth="1"/>
    <col min="12285" max="12301" width="9.453125" style="2" bestFit="1" customWidth="1"/>
    <col min="12302" max="12520" width="9.1796875" style="2"/>
    <col min="12521" max="12521" width="67.81640625" style="2" customWidth="1"/>
    <col min="12522" max="12522" width="14.1796875" style="2" customWidth="1"/>
    <col min="12523" max="12523" width="12.26953125" style="2" bestFit="1" customWidth="1"/>
    <col min="12524" max="12526" width="12.453125" style="2" customWidth="1"/>
    <col min="12527" max="12528" width="13" style="2" customWidth="1"/>
    <col min="12529" max="12536" width="13.7265625" style="2" customWidth="1"/>
    <col min="12537" max="12537" width="13.81640625" style="2" customWidth="1"/>
    <col min="12538" max="12538" width="12.26953125" style="2" bestFit="1" customWidth="1"/>
    <col min="12539" max="12539" width="54.7265625" style="2" customWidth="1"/>
    <col min="12540" max="12540" width="12" style="2" bestFit="1" customWidth="1"/>
    <col min="12541" max="12557" width="9.453125" style="2" bestFit="1" customWidth="1"/>
    <col min="12558" max="12776" width="9.1796875" style="2"/>
    <col min="12777" max="12777" width="67.81640625" style="2" customWidth="1"/>
    <col min="12778" max="12778" width="14.1796875" style="2" customWidth="1"/>
    <col min="12779" max="12779" width="12.26953125" style="2" bestFit="1" customWidth="1"/>
    <col min="12780" max="12782" width="12.453125" style="2" customWidth="1"/>
    <col min="12783" max="12784" width="13" style="2" customWidth="1"/>
    <col min="12785" max="12792" width="13.7265625" style="2" customWidth="1"/>
    <col min="12793" max="12793" width="13.81640625" style="2" customWidth="1"/>
    <col min="12794" max="12794" width="12.26953125" style="2" bestFit="1" customWidth="1"/>
    <col min="12795" max="12795" width="54.7265625" style="2" customWidth="1"/>
    <col min="12796" max="12796" width="12" style="2" bestFit="1" customWidth="1"/>
    <col min="12797" max="12813" width="9.453125" style="2" bestFit="1" customWidth="1"/>
    <col min="12814" max="13032" width="9.1796875" style="2"/>
    <col min="13033" max="13033" width="67.81640625" style="2" customWidth="1"/>
    <col min="13034" max="13034" width="14.1796875" style="2" customWidth="1"/>
    <col min="13035" max="13035" width="12.26953125" style="2" bestFit="1" customWidth="1"/>
    <col min="13036" max="13038" width="12.453125" style="2" customWidth="1"/>
    <col min="13039" max="13040" width="13" style="2" customWidth="1"/>
    <col min="13041" max="13048" width="13.7265625" style="2" customWidth="1"/>
    <col min="13049" max="13049" width="13.81640625" style="2" customWidth="1"/>
    <col min="13050" max="13050" width="12.26953125" style="2" bestFit="1" customWidth="1"/>
    <col min="13051" max="13051" width="54.7265625" style="2" customWidth="1"/>
    <col min="13052" max="13052" width="12" style="2" bestFit="1" customWidth="1"/>
    <col min="13053" max="13069" width="9.453125" style="2" bestFit="1" customWidth="1"/>
    <col min="13070" max="13288" width="9.1796875" style="2"/>
    <col min="13289" max="13289" width="67.81640625" style="2" customWidth="1"/>
    <col min="13290" max="13290" width="14.1796875" style="2" customWidth="1"/>
    <col min="13291" max="13291" width="12.26953125" style="2" bestFit="1" customWidth="1"/>
    <col min="13292" max="13294" width="12.453125" style="2" customWidth="1"/>
    <col min="13295" max="13296" width="13" style="2" customWidth="1"/>
    <col min="13297" max="13304" width="13.7265625" style="2" customWidth="1"/>
    <col min="13305" max="13305" width="13.81640625" style="2" customWidth="1"/>
    <col min="13306" max="13306" width="12.26953125" style="2" bestFit="1" customWidth="1"/>
    <col min="13307" max="13307" width="54.7265625" style="2" customWidth="1"/>
    <col min="13308" max="13308" width="12" style="2" bestFit="1" customWidth="1"/>
    <col min="13309" max="13325" width="9.453125" style="2" bestFit="1" customWidth="1"/>
    <col min="13326" max="13544" width="9.1796875" style="2"/>
    <col min="13545" max="13545" width="67.81640625" style="2" customWidth="1"/>
    <col min="13546" max="13546" width="14.1796875" style="2" customWidth="1"/>
    <col min="13547" max="13547" width="12.26953125" style="2" bestFit="1" customWidth="1"/>
    <col min="13548" max="13550" width="12.453125" style="2" customWidth="1"/>
    <col min="13551" max="13552" width="13" style="2" customWidth="1"/>
    <col min="13553" max="13560" width="13.7265625" style="2" customWidth="1"/>
    <col min="13561" max="13561" width="13.81640625" style="2" customWidth="1"/>
    <col min="13562" max="13562" width="12.26953125" style="2" bestFit="1" customWidth="1"/>
    <col min="13563" max="13563" width="54.7265625" style="2" customWidth="1"/>
    <col min="13564" max="13564" width="12" style="2" bestFit="1" customWidth="1"/>
    <col min="13565" max="13581" width="9.453125" style="2" bestFit="1" customWidth="1"/>
    <col min="13582" max="13800" width="9.1796875" style="2"/>
    <col min="13801" max="13801" width="67.81640625" style="2" customWidth="1"/>
    <col min="13802" max="13802" width="14.1796875" style="2" customWidth="1"/>
    <col min="13803" max="13803" width="12.26953125" style="2" bestFit="1" customWidth="1"/>
    <col min="13804" max="13806" width="12.453125" style="2" customWidth="1"/>
    <col min="13807" max="13808" width="13" style="2" customWidth="1"/>
    <col min="13809" max="13816" width="13.7265625" style="2" customWidth="1"/>
    <col min="13817" max="13817" width="13.81640625" style="2" customWidth="1"/>
    <col min="13818" max="13818" width="12.26953125" style="2" bestFit="1" customWidth="1"/>
    <col min="13819" max="13819" width="54.7265625" style="2" customWidth="1"/>
    <col min="13820" max="13820" width="12" style="2" bestFit="1" customWidth="1"/>
    <col min="13821" max="13837" width="9.453125" style="2" bestFit="1" customWidth="1"/>
    <col min="13838" max="14056" width="9.1796875" style="2"/>
    <col min="14057" max="14057" width="67.81640625" style="2" customWidth="1"/>
    <col min="14058" max="14058" width="14.1796875" style="2" customWidth="1"/>
    <col min="14059" max="14059" width="12.26953125" style="2" bestFit="1" customWidth="1"/>
    <col min="14060" max="14062" width="12.453125" style="2" customWidth="1"/>
    <col min="14063" max="14064" width="13" style="2" customWidth="1"/>
    <col min="14065" max="14072" width="13.7265625" style="2" customWidth="1"/>
    <col min="14073" max="14073" width="13.81640625" style="2" customWidth="1"/>
    <col min="14074" max="14074" width="12.26953125" style="2" bestFit="1" customWidth="1"/>
    <col min="14075" max="14075" width="54.7265625" style="2" customWidth="1"/>
    <col min="14076" max="14076" width="12" style="2" bestFit="1" customWidth="1"/>
    <col min="14077" max="14093" width="9.453125" style="2" bestFit="1" customWidth="1"/>
    <col min="14094" max="14312" width="9.1796875" style="2"/>
    <col min="14313" max="14313" width="67.81640625" style="2" customWidth="1"/>
    <col min="14314" max="14314" width="14.1796875" style="2" customWidth="1"/>
    <col min="14315" max="14315" width="12.26953125" style="2" bestFit="1" customWidth="1"/>
    <col min="14316" max="14318" width="12.453125" style="2" customWidth="1"/>
    <col min="14319" max="14320" width="13" style="2" customWidth="1"/>
    <col min="14321" max="14328" width="13.7265625" style="2" customWidth="1"/>
    <col min="14329" max="14329" width="13.81640625" style="2" customWidth="1"/>
    <col min="14330" max="14330" width="12.26953125" style="2" bestFit="1" customWidth="1"/>
    <col min="14331" max="14331" width="54.7265625" style="2" customWidth="1"/>
    <col min="14332" max="14332" width="12" style="2" bestFit="1" customWidth="1"/>
    <col min="14333" max="14349" width="9.453125" style="2" bestFit="1" customWidth="1"/>
    <col min="14350" max="14568" width="9.1796875" style="2"/>
    <col min="14569" max="14569" width="67.81640625" style="2" customWidth="1"/>
    <col min="14570" max="14570" width="14.1796875" style="2" customWidth="1"/>
    <col min="14571" max="14571" width="12.26953125" style="2" bestFit="1" customWidth="1"/>
    <col min="14572" max="14574" width="12.453125" style="2" customWidth="1"/>
    <col min="14575" max="14576" width="13" style="2" customWidth="1"/>
    <col min="14577" max="14584" width="13.7265625" style="2" customWidth="1"/>
    <col min="14585" max="14585" width="13.81640625" style="2" customWidth="1"/>
    <col min="14586" max="14586" width="12.26953125" style="2" bestFit="1" customWidth="1"/>
    <col min="14587" max="14587" width="54.7265625" style="2" customWidth="1"/>
    <col min="14588" max="14588" width="12" style="2" bestFit="1" customWidth="1"/>
    <col min="14589" max="14605" width="9.453125" style="2" bestFit="1" customWidth="1"/>
    <col min="14606" max="14824" width="9.1796875" style="2"/>
    <col min="14825" max="14825" width="67.81640625" style="2" customWidth="1"/>
    <col min="14826" max="14826" width="14.1796875" style="2" customWidth="1"/>
    <col min="14827" max="14827" width="12.26953125" style="2" bestFit="1" customWidth="1"/>
    <col min="14828" max="14830" width="12.453125" style="2" customWidth="1"/>
    <col min="14831" max="14832" width="13" style="2" customWidth="1"/>
    <col min="14833" max="14840" width="13.7265625" style="2" customWidth="1"/>
    <col min="14841" max="14841" width="13.81640625" style="2" customWidth="1"/>
    <col min="14842" max="14842" width="12.26953125" style="2" bestFit="1" customWidth="1"/>
    <col min="14843" max="14843" width="54.7265625" style="2" customWidth="1"/>
    <col min="14844" max="14844" width="12" style="2" bestFit="1" customWidth="1"/>
    <col min="14845" max="14861" width="9.453125" style="2" bestFit="1" customWidth="1"/>
    <col min="14862" max="15080" width="9.1796875" style="2"/>
    <col min="15081" max="15081" width="67.81640625" style="2" customWidth="1"/>
    <col min="15082" max="15082" width="14.1796875" style="2" customWidth="1"/>
    <col min="15083" max="15083" width="12.26953125" style="2" bestFit="1" customWidth="1"/>
    <col min="15084" max="15086" width="12.453125" style="2" customWidth="1"/>
    <col min="15087" max="15088" width="13" style="2" customWidth="1"/>
    <col min="15089" max="15096" width="13.7265625" style="2" customWidth="1"/>
    <col min="15097" max="15097" width="13.81640625" style="2" customWidth="1"/>
    <col min="15098" max="15098" width="12.26953125" style="2" bestFit="1" customWidth="1"/>
    <col min="15099" max="15099" width="54.7265625" style="2" customWidth="1"/>
    <col min="15100" max="15100" width="12" style="2" bestFit="1" customWidth="1"/>
    <col min="15101" max="15117" width="9.453125" style="2" bestFit="1" customWidth="1"/>
    <col min="15118" max="15336" width="9.1796875" style="2"/>
    <col min="15337" max="15337" width="67.81640625" style="2" customWidth="1"/>
    <col min="15338" max="15338" width="14.1796875" style="2" customWidth="1"/>
    <col min="15339" max="15339" width="12.26953125" style="2" bestFit="1" customWidth="1"/>
    <col min="15340" max="15342" width="12.453125" style="2" customWidth="1"/>
    <col min="15343" max="15344" width="13" style="2" customWidth="1"/>
    <col min="15345" max="15352" width="13.7265625" style="2" customWidth="1"/>
    <col min="15353" max="15353" width="13.81640625" style="2" customWidth="1"/>
    <col min="15354" max="15354" width="12.26953125" style="2" bestFit="1" customWidth="1"/>
    <col min="15355" max="15355" width="54.7265625" style="2" customWidth="1"/>
    <col min="15356" max="15356" width="12" style="2" bestFit="1" customWidth="1"/>
    <col min="15357" max="15373" width="9.453125" style="2" bestFit="1" customWidth="1"/>
    <col min="15374" max="15592" width="9.1796875" style="2"/>
    <col min="15593" max="15593" width="67.81640625" style="2" customWidth="1"/>
    <col min="15594" max="15594" width="14.1796875" style="2" customWidth="1"/>
    <col min="15595" max="15595" width="12.26953125" style="2" bestFit="1" customWidth="1"/>
    <col min="15596" max="15598" width="12.453125" style="2" customWidth="1"/>
    <col min="15599" max="15600" width="13" style="2" customWidth="1"/>
    <col min="15601" max="15608" width="13.7265625" style="2" customWidth="1"/>
    <col min="15609" max="15609" width="13.81640625" style="2" customWidth="1"/>
    <col min="15610" max="15610" width="12.26953125" style="2" bestFit="1" customWidth="1"/>
    <col min="15611" max="15611" width="54.7265625" style="2" customWidth="1"/>
    <col min="15612" max="15612" width="12" style="2" bestFit="1" customWidth="1"/>
    <col min="15613" max="15629" width="9.453125" style="2" bestFit="1" customWidth="1"/>
    <col min="15630" max="15848" width="9.1796875" style="2"/>
    <col min="15849" max="15849" width="67.81640625" style="2" customWidth="1"/>
    <col min="15850" max="15850" width="14.1796875" style="2" customWidth="1"/>
    <col min="15851" max="15851" width="12.26953125" style="2" bestFit="1" customWidth="1"/>
    <col min="15852" max="15854" width="12.453125" style="2" customWidth="1"/>
    <col min="15855" max="15856" width="13" style="2" customWidth="1"/>
    <col min="15857" max="15864" width="13.7265625" style="2" customWidth="1"/>
    <col min="15865" max="15865" width="13.81640625" style="2" customWidth="1"/>
    <col min="15866" max="15866" width="12.26953125" style="2" bestFit="1" customWidth="1"/>
    <col min="15867" max="15867" width="54.7265625" style="2" customWidth="1"/>
    <col min="15868" max="15868" width="12" style="2" bestFit="1" customWidth="1"/>
    <col min="15869" max="15885" width="9.453125" style="2" bestFit="1" customWidth="1"/>
    <col min="15886" max="16104" width="9.1796875" style="2"/>
    <col min="16105" max="16105" width="67.81640625" style="2" customWidth="1"/>
    <col min="16106" max="16106" width="14.1796875" style="2" customWidth="1"/>
    <col min="16107" max="16107" width="12.26953125" style="2" bestFit="1" customWidth="1"/>
    <col min="16108" max="16110" width="12.453125" style="2" customWidth="1"/>
    <col min="16111" max="16112" width="13" style="2" customWidth="1"/>
    <col min="16113" max="16120" width="13.7265625" style="2" customWidth="1"/>
    <col min="16121" max="16121" width="13.81640625" style="2" customWidth="1"/>
    <col min="16122" max="16122" width="12.26953125" style="2" bestFit="1" customWidth="1"/>
    <col min="16123" max="16123" width="54.7265625" style="2" customWidth="1"/>
    <col min="16124" max="16124" width="12" style="2" bestFit="1" customWidth="1"/>
    <col min="16125" max="16141" width="9.453125" style="2" bestFit="1" customWidth="1"/>
    <col min="16142" max="16384" width="9.1796875" style="2"/>
  </cols>
  <sheetData>
    <row r="1" spans="1:20" s="1" customFormat="1">
      <c r="A1" s="86" t="s">
        <v>0</v>
      </c>
      <c r="B1" s="3" t="s">
        <v>1</v>
      </c>
      <c r="C1" s="85" t="s">
        <v>5</v>
      </c>
      <c r="D1" s="85" t="s">
        <v>6</v>
      </c>
      <c r="E1" s="85" t="s">
        <v>7</v>
      </c>
      <c r="F1" s="85" t="s">
        <v>8</v>
      </c>
      <c r="G1" s="85" t="s">
        <v>9</v>
      </c>
      <c r="H1" s="85" t="s">
        <v>10</v>
      </c>
      <c r="I1" s="85" t="s">
        <v>11</v>
      </c>
      <c r="J1" s="85" t="s">
        <v>12</v>
      </c>
      <c r="K1" s="85" t="s">
        <v>13</v>
      </c>
      <c r="L1" s="85" t="s">
        <v>14</v>
      </c>
      <c r="M1" s="85" t="s">
        <v>15</v>
      </c>
      <c r="N1" s="85" t="s">
        <v>16</v>
      </c>
      <c r="O1" s="85" t="s">
        <v>17</v>
      </c>
      <c r="P1" s="85" t="s">
        <v>18</v>
      </c>
      <c r="Q1" s="87" t="s">
        <v>2</v>
      </c>
      <c r="R1" s="87" t="s">
        <v>3</v>
      </c>
      <c r="S1" s="86" t="s">
        <v>4</v>
      </c>
    </row>
    <row r="2" spans="1:20" s="7" customFormat="1" ht="19.5" customHeight="1">
      <c r="A2" s="4" t="s">
        <v>19</v>
      </c>
      <c r="B2" s="4">
        <f>[1]ส่วนกลาง!B11+[1]สรุปส่วนภูมิภาค!B10</f>
        <v>234605400</v>
      </c>
      <c r="C2" s="5">
        <f>[1]ส่วนกลาง!C11</f>
        <v>70831500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>
        <f>SUM(C2:O2)</f>
        <v>70831500</v>
      </c>
      <c r="Q2" s="5">
        <f>[1]สรุปส่วนภูมิภาค!E10</f>
        <v>163773900</v>
      </c>
      <c r="R2" s="5">
        <f>SUM(P2:Q2)</f>
        <v>234605400</v>
      </c>
      <c r="S2" s="6"/>
    </row>
    <row r="3" spans="1:20" ht="17.25" customHeight="1">
      <c r="A3" s="4" t="s">
        <v>20</v>
      </c>
      <c r="B3" s="4">
        <f>SUM(B4:B7)</f>
        <v>166461500</v>
      </c>
      <c r="C3" s="5">
        <f>SUM(C4:C7)</f>
        <v>75864980</v>
      </c>
      <c r="D3" s="5">
        <f>SUM(D4:D7)</f>
        <v>487390</v>
      </c>
      <c r="E3" s="5">
        <f>SUM(E4:E7)</f>
        <v>199200</v>
      </c>
      <c r="F3" s="5">
        <f t="shared" ref="F3:O3" si="0">SUM(F4:F7)</f>
        <v>520000</v>
      </c>
      <c r="G3" s="5">
        <f t="shared" si="0"/>
        <v>64390</v>
      </c>
      <c r="H3" s="5">
        <f t="shared" si="0"/>
        <v>250200</v>
      </c>
      <c r="I3" s="5">
        <f t="shared" si="0"/>
        <v>29600</v>
      </c>
      <c r="J3" s="5">
        <f t="shared" si="0"/>
        <v>713500</v>
      </c>
      <c r="K3" s="5">
        <f t="shared" si="0"/>
        <v>28000</v>
      </c>
      <c r="L3" s="5">
        <f t="shared" si="0"/>
        <v>229150</v>
      </c>
      <c r="M3" s="5">
        <f t="shared" si="0"/>
        <v>292400</v>
      </c>
      <c r="N3" s="5">
        <f t="shared" si="0"/>
        <v>261080</v>
      </c>
      <c r="O3" s="5">
        <f t="shared" si="0"/>
        <v>7873610</v>
      </c>
      <c r="P3" s="5">
        <f>SUM(P4:P7)</f>
        <v>86813500</v>
      </c>
      <c r="Q3" s="5">
        <f>SUM(Q4:Q7)</f>
        <v>79648000</v>
      </c>
      <c r="R3" s="5">
        <f>SUM(P3:Q3)</f>
        <v>166461500</v>
      </c>
      <c r="S3" s="6"/>
    </row>
    <row r="4" spans="1:20" ht="42">
      <c r="A4" s="8" t="s">
        <v>21</v>
      </c>
      <c r="B4" s="8">
        <f>[1]ส่วนกลาง!B16+[1]ส่วนกลาง!B26+[1]สรุปส่วนภูมิภาค!B24+[1]สรุปส่วนภูมิภาค!B14</f>
        <v>14598800</v>
      </c>
      <c r="C4" s="9">
        <f>[1]ส่วนกลาง!C16+[1]ส่วนกลาง!C26</f>
        <v>4925200</v>
      </c>
      <c r="D4" s="9">
        <f>[1]ส่วนกลาง!D16+[1]ส่วนกลาง!D26</f>
        <v>87000</v>
      </c>
      <c r="E4" s="9">
        <f>[1]ส่วนกลาง!E16+[1]ส่วนกลาง!E26</f>
        <v>40000</v>
      </c>
      <c r="F4" s="9">
        <f>[1]ส่วนกลาง!F16+[1]ส่วนกลาง!F26</f>
        <v>330000</v>
      </c>
      <c r="G4" s="9">
        <f>[1]ส่วนกลาง!G16+[1]ส่วนกลาง!G26</f>
        <v>0</v>
      </c>
      <c r="H4" s="9">
        <f>[1]ส่วนกลาง!H16+[1]ส่วนกลาง!H26</f>
        <v>0</v>
      </c>
      <c r="I4" s="9">
        <f>[1]ส่วนกลาง!I16+[1]ส่วนกลาง!I26</f>
        <v>10000</v>
      </c>
      <c r="J4" s="9">
        <f>[1]ส่วนกลาง!J16+[1]ส่วนกลาง!J26</f>
        <v>80000</v>
      </c>
      <c r="K4" s="9">
        <f>[1]ส่วนกลาง!K16+[1]ส่วนกลาง!K26</f>
        <v>10000</v>
      </c>
      <c r="L4" s="9">
        <f>[1]ส่วนกลาง!L16+[1]ส่วนกลาง!L26</f>
        <v>30000</v>
      </c>
      <c r="M4" s="9">
        <f>[1]ส่วนกลาง!M16+[1]ส่วนกลาง!M26</f>
        <v>0</v>
      </c>
      <c r="N4" s="9">
        <f>[1]ส่วนกลาง!N16+[1]ส่วนกลาง!N26</f>
        <v>13000</v>
      </c>
      <c r="O4" s="9">
        <f>[1]ส่วนกลาง!O16+[1]ส่วนกลาง!O26</f>
        <v>10000</v>
      </c>
      <c r="P4" s="9">
        <f>SUM(C4:O4)</f>
        <v>5535200</v>
      </c>
      <c r="Q4" s="9">
        <f>[1]สรุปส่วนภูมิภาค!E14+[1]สรุปส่วนภูมิภาค!E24</f>
        <v>9063600</v>
      </c>
      <c r="R4" s="10">
        <f t="shared" ref="R4:R14" si="1">SUM(P4:Q4)</f>
        <v>14598800</v>
      </c>
      <c r="S4" s="11" t="s">
        <v>22</v>
      </c>
      <c r="T4" s="2">
        <f>'สรุป สก.+76จ.'!T2</f>
        <v>0</v>
      </c>
    </row>
    <row r="5" spans="1:20" ht="105">
      <c r="A5" s="12" t="s">
        <v>23</v>
      </c>
      <c r="B5" s="12">
        <f>[1]ส่วนกลาง!B19+[1]ส่วนกลาง!B30+[1]สรุปส่วนภูมิภาค!B17+[1]สรุปส่วนภูมิภาค!B26</f>
        <v>142715100</v>
      </c>
      <c r="C5" s="13">
        <f>[1]ส่วนกลาง!C19+[1]ส่วนกลาง!C30</f>
        <v>68245100</v>
      </c>
      <c r="D5" s="13">
        <f>[1]ส่วนกลาง!D30</f>
        <v>278600</v>
      </c>
      <c r="E5" s="13">
        <f>[1]ส่วนกลาง!E30</f>
        <v>158000</v>
      </c>
      <c r="F5" s="13">
        <f>[1]ส่วนกลาง!F30</f>
        <v>190000</v>
      </c>
      <c r="G5" s="13">
        <f>[1]ส่วนกลาง!G30</f>
        <v>54000</v>
      </c>
      <c r="H5" s="13">
        <f>[1]ส่วนกลาง!H30</f>
        <v>242000</v>
      </c>
      <c r="I5" s="13">
        <f>[1]ส่วนกลาง!I30</f>
        <v>10000</v>
      </c>
      <c r="J5" s="13">
        <f>[1]ส่วนกลาง!J30</f>
        <v>546000</v>
      </c>
      <c r="K5" s="13">
        <f>[1]ส่วนกลาง!K30</f>
        <v>18000</v>
      </c>
      <c r="L5" s="13">
        <f>[1]ส่วนกลาง!L30</f>
        <v>190000</v>
      </c>
      <c r="M5" s="13">
        <f>[1]ส่วนกลาง!M30</f>
        <v>250000</v>
      </c>
      <c r="N5" s="13">
        <f>[1]ส่วนกลาง!N30</f>
        <v>238000</v>
      </c>
      <c r="O5" s="13">
        <f>[1]ส่วนกลาง!O30</f>
        <v>5865700</v>
      </c>
      <c r="P5" s="13">
        <f>SUM(C5:O5)</f>
        <v>76285400</v>
      </c>
      <c r="Q5" s="13">
        <f>[1]สรุปส่วนภูมิภาค!E26+[1]สรุปส่วนภูมิภาค!E17</f>
        <v>66429700</v>
      </c>
      <c r="R5" s="14">
        <f>SUM(P5:Q5)</f>
        <v>142715100</v>
      </c>
      <c r="S5" s="15" t="s">
        <v>24</v>
      </c>
    </row>
    <row r="6" spans="1:20" ht="63">
      <c r="A6" s="12" t="s">
        <v>25</v>
      </c>
      <c r="B6" s="12">
        <f>[1]ส่วนกลาง!B64+[1]สรุปส่วนภูมิภาค!B42</f>
        <v>2001700</v>
      </c>
      <c r="C6" s="13">
        <f>[1]ส่วนกลาง!C64</f>
        <v>529980</v>
      </c>
      <c r="D6" s="13">
        <f>[1]ส่วนกลาง!D64</f>
        <v>121790</v>
      </c>
      <c r="E6" s="13">
        <f>[1]ส่วนกลาง!E64</f>
        <v>1200</v>
      </c>
      <c r="F6" s="13">
        <f>[1]ส่วนกลาง!F64</f>
        <v>0</v>
      </c>
      <c r="G6" s="13">
        <f>[1]ส่วนกลาง!G64</f>
        <v>10390</v>
      </c>
      <c r="H6" s="13">
        <f>[1]ส่วนกลาง!H64</f>
        <v>8200</v>
      </c>
      <c r="I6" s="13">
        <f>[1]ส่วนกลาง!I64</f>
        <v>9600</v>
      </c>
      <c r="J6" s="13">
        <f>[1]ส่วนกลาง!J64</f>
        <v>87500</v>
      </c>
      <c r="K6" s="13">
        <f>[1]ส่วนกลาง!K64</f>
        <v>0</v>
      </c>
      <c r="L6" s="13">
        <f>[1]ส่วนกลาง!L64</f>
        <v>9150</v>
      </c>
      <c r="M6" s="13">
        <f>[1]ส่วนกลาง!M64</f>
        <v>42400</v>
      </c>
      <c r="N6" s="13">
        <f>[1]ส่วนกลาง!N64</f>
        <v>10080</v>
      </c>
      <c r="O6" s="13">
        <f>[1]ส่วนกลาง!O64</f>
        <v>29710</v>
      </c>
      <c r="P6" s="13">
        <f>SUM(C6:O6)</f>
        <v>860000</v>
      </c>
      <c r="Q6" s="13">
        <f>[1]สรุปส่วนภูมิภาค!E42</f>
        <v>1141700</v>
      </c>
      <c r="R6" s="14">
        <f t="shared" si="1"/>
        <v>2001700</v>
      </c>
      <c r="S6" s="16" t="s">
        <v>26</v>
      </c>
      <c r="T6" s="17"/>
    </row>
    <row r="7" spans="1:20" ht="42">
      <c r="A7" s="18" t="s">
        <v>27</v>
      </c>
      <c r="B7" s="18">
        <f>[1]ส่วนกลาง!B71+[1]สรุปส่วนภูมิภาค!B45</f>
        <v>7145900</v>
      </c>
      <c r="C7" s="19">
        <f>[1]ส่วนกลาง!C71</f>
        <v>2164700</v>
      </c>
      <c r="D7" s="19">
        <f>[1]ส่วนกลาง!D71</f>
        <v>0</v>
      </c>
      <c r="E7" s="19">
        <f>[1]ส่วนกลาง!E71</f>
        <v>0</v>
      </c>
      <c r="F7" s="19">
        <f>[1]ส่วนกลาง!F71</f>
        <v>0</v>
      </c>
      <c r="G7" s="19">
        <f>[1]ส่วนกลาง!G71</f>
        <v>0</v>
      </c>
      <c r="H7" s="19">
        <f>[1]ส่วนกลาง!H71</f>
        <v>0</v>
      </c>
      <c r="I7" s="19">
        <f>[1]ส่วนกลาง!I71</f>
        <v>0</v>
      </c>
      <c r="J7" s="19">
        <f>[1]ส่วนกลาง!J71</f>
        <v>0</v>
      </c>
      <c r="K7" s="19">
        <f>[1]ส่วนกลาง!K71</f>
        <v>0</v>
      </c>
      <c r="L7" s="19">
        <f>[1]ส่วนกลาง!L71</f>
        <v>0</v>
      </c>
      <c r="M7" s="19">
        <f>[1]ส่วนกลาง!M71</f>
        <v>0</v>
      </c>
      <c r="N7" s="19">
        <f>[1]ส่วนกลาง!N71</f>
        <v>0</v>
      </c>
      <c r="O7" s="19">
        <f>[1]ส่วนกลาง!O71</f>
        <v>1968200</v>
      </c>
      <c r="P7" s="19">
        <f>SUM(C7:O7)</f>
        <v>4132900</v>
      </c>
      <c r="Q7" s="19">
        <f>[1]สรุปส่วนภูมิภาค!E45</f>
        <v>3013000</v>
      </c>
      <c r="R7" s="20">
        <f t="shared" si="1"/>
        <v>7145900</v>
      </c>
      <c r="S7" s="21" t="s">
        <v>28</v>
      </c>
    </row>
    <row r="8" spans="1:20" ht="25.5" customHeight="1">
      <c r="A8" s="22" t="s">
        <v>29</v>
      </c>
      <c r="B8" s="22">
        <f>[1]ส่วนกลาง!B79+[1]สรุปส่วนภูมิภาค!B50</f>
        <v>68904300</v>
      </c>
      <c r="C8" s="23">
        <f t="shared" ref="C8:P8" si="2">C9+C18</f>
        <v>0</v>
      </c>
      <c r="D8" s="23">
        <f t="shared" si="2"/>
        <v>0</v>
      </c>
      <c r="E8" s="23">
        <f t="shared" si="2"/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18477400</v>
      </c>
      <c r="P8" s="23">
        <f t="shared" si="2"/>
        <v>18477400</v>
      </c>
      <c r="Q8" s="23">
        <f>Q9+Q18</f>
        <v>50426900</v>
      </c>
      <c r="R8" s="24">
        <f>SUM(P8:Q8)</f>
        <v>68904300</v>
      </c>
      <c r="S8" s="25"/>
    </row>
    <row r="9" spans="1:20" ht="25.5" customHeight="1">
      <c r="A9" s="26" t="s">
        <v>30</v>
      </c>
      <c r="B9" s="27">
        <f>SUM(B10:B17)</f>
        <v>23526700</v>
      </c>
      <c r="C9" s="28">
        <f>SUM(C10:C16)</f>
        <v>0</v>
      </c>
      <c r="D9" s="28">
        <f t="shared" ref="D9:O9" si="3">SUM(D10:D16)</f>
        <v>0</v>
      </c>
      <c r="E9" s="28">
        <f t="shared" si="3"/>
        <v>0</v>
      </c>
      <c r="F9" s="28">
        <f t="shared" si="3"/>
        <v>0</v>
      </c>
      <c r="G9" s="28">
        <f t="shared" si="3"/>
        <v>0</v>
      </c>
      <c r="H9" s="28">
        <f t="shared" si="3"/>
        <v>0</v>
      </c>
      <c r="I9" s="28">
        <f t="shared" si="3"/>
        <v>0</v>
      </c>
      <c r="J9" s="28">
        <f t="shared" si="3"/>
        <v>0</v>
      </c>
      <c r="K9" s="28">
        <f t="shared" si="3"/>
        <v>0</v>
      </c>
      <c r="L9" s="28">
        <f t="shared" si="3"/>
        <v>0</v>
      </c>
      <c r="M9" s="28">
        <f t="shared" si="3"/>
        <v>0</v>
      </c>
      <c r="N9" s="28">
        <f t="shared" si="3"/>
        <v>0</v>
      </c>
      <c r="O9" s="28">
        <f t="shared" si="3"/>
        <v>18477400</v>
      </c>
      <c r="P9" s="28">
        <f>SUM(P10:P15)</f>
        <v>18477400</v>
      </c>
      <c r="Q9" s="28">
        <f>SUM(Q10:Q17)</f>
        <v>5049300</v>
      </c>
      <c r="R9" s="29">
        <f>SUM(P9:Q9)</f>
        <v>23526700</v>
      </c>
      <c r="S9" s="30"/>
    </row>
    <row r="10" spans="1:20" ht="25.5" customHeight="1">
      <c r="A10" s="31" t="s">
        <v>31</v>
      </c>
      <c r="B10" s="32">
        <f>[1]สรุปส่วนภูมิภาค!B52</f>
        <v>3615100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>
        <f>[1]สรุปส่วนภูมิภาค!E52</f>
        <v>3615100</v>
      </c>
      <c r="R10" s="34">
        <f t="shared" si="1"/>
        <v>3615100</v>
      </c>
      <c r="S10" s="35"/>
    </row>
    <row r="11" spans="1:20" ht="25.5" customHeight="1">
      <c r="A11" s="31" t="s">
        <v>32</v>
      </c>
      <c r="B11" s="32">
        <f>[1]ส่วนกลาง!B80</f>
        <v>18477400</v>
      </c>
      <c r="C11" s="33">
        <f>[1]ส่วนกลาง!C80</f>
        <v>0</v>
      </c>
      <c r="D11" s="33">
        <f>[1]ส่วนกลาง!D80</f>
        <v>0</v>
      </c>
      <c r="E11" s="33">
        <f>[1]ส่วนกลาง!E80</f>
        <v>0</v>
      </c>
      <c r="F11" s="33">
        <f>[1]ส่วนกลาง!F80</f>
        <v>0</v>
      </c>
      <c r="G11" s="33">
        <f>[1]ส่วนกลาง!G80</f>
        <v>0</v>
      </c>
      <c r="H11" s="33">
        <f>[1]ส่วนกลาง!H80</f>
        <v>0</v>
      </c>
      <c r="I11" s="33">
        <f>[1]ส่วนกลาง!I80</f>
        <v>0</v>
      </c>
      <c r="J11" s="33">
        <f>[1]ส่วนกลาง!J80</f>
        <v>0</v>
      </c>
      <c r="K11" s="33">
        <f>[1]ส่วนกลาง!K80</f>
        <v>0</v>
      </c>
      <c r="L11" s="33">
        <f>[1]ส่วนกลาง!L80</f>
        <v>0</v>
      </c>
      <c r="M11" s="33">
        <f>[1]ส่วนกลาง!M80</f>
        <v>0</v>
      </c>
      <c r="N11" s="33">
        <f>[1]ส่วนกลาง!N80</f>
        <v>0</v>
      </c>
      <c r="O11" s="33">
        <f>[1]ส่วนกลาง!O80</f>
        <v>18477400</v>
      </c>
      <c r="P11" s="33">
        <f>SUM(C11:O11)</f>
        <v>18477400</v>
      </c>
      <c r="Q11" s="33"/>
      <c r="R11" s="34">
        <f t="shared" si="1"/>
        <v>18477400</v>
      </c>
      <c r="S11" s="35"/>
    </row>
    <row r="12" spans="1:20" ht="25.5" customHeight="1">
      <c r="A12" s="31" t="s">
        <v>33</v>
      </c>
      <c r="B12" s="32">
        <f>[1]สรุปส่วนภูมิภาค!B89</f>
        <v>433100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>
        <f>[1]สรุปส่วนภูมิภาค!E89</f>
        <v>433100</v>
      </c>
      <c r="R12" s="34">
        <f t="shared" si="1"/>
        <v>433100</v>
      </c>
      <c r="S12" s="35"/>
    </row>
    <row r="13" spans="1:20" ht="25.5" customHeight="1">
      <c r="A13" s="31" t="s">
        <v>34</v>
      </c>
      <c r="B13" s="32">
        <f>[1]สรุปส่วนภูมิภาค!B105</f>
        <v>49000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>
        <f>[1]สรุปส่วนภูมิภาค!E105</f>
        <v>49000</v>
      </c>
      <c r="R13" s="34">
        <f t="shared" si="1"/>
        <v>49000</v>
      </c>
      <c r="S13" s="35"/>
    </row>
    <row r="14" spans="1:20" ht="25.5" customHeight="1">
      <c r="A14" s="31" t="s">
        <v>35</v>
      </c>
      <c r="B14" s="32">
        <f>[1]สรุปส่วนภูมิภาค!B108</f>
        <v>385200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>
        <f>[1]สรุปส่วนภูมิภาค!E108</f>
        <v>385200</v>
      </c>
      <c r="R14" s="34">
        <f t="shared" si="1"/>
        <v>385200</v>
      </c>
      <c r="S14" s="35"/>
    </row>
    <row r="15" spans="1:20" ht="25.5" customHeight="1">
      <c r="A15" s="31" t="s">
        <v>36</v>
      </c>
      <c r="B15" s="32">
        <f>[1]สรุปส่วนภูมิภาค!B120</f>
        <v>399400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>
        <f>[1]สรุปส่วนภูมิภาค!E120</f>
        <v>399400</v>
      </c>
      <c r="R15" s="34">
        <f t="shared" ref="R15:R46" si="4">SUM(P15:Q15)</f>
        <v>399400</v>
      </c>
      <c r="S15" s="35"/>
    </row>
    <row r="16" spans="1:20" ht="25.5" customHeight="1">
      <c r="A16" s="31" t="s">
        <v>37</v>
      </c>
      <c r="B16" s="32">
        <f>[1]สรุปส่วนภูมิภาค!B127</f>
        <v>164500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>
        <f>[1]สรุปส่วนภูมิภาค!E127</f>
        <v>164500</v>
      </c>
      <c r="R16" s="34">
        <f>SUM(P16:Q16)</f>
        <v>164500</v>
      </c>
      <c r="S16" s="35"/>
    </row>
    <row r="17" spans="1:20" ht="25.5" customHeight="1">
      <c r="A17" s="31" t="s">
        <v>38</v>
      </c>
      <c r="B17" s="32">
        <f>[1]สรุปส่วนภูมิภาค!B132</f>
        <v>3000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>
        <f>[1]สรุปส่วนภูมิภาค!E132</f>
        <v>3000</v>
      </c>
      <c r="R17" s="34">
        <f>SUM(P17:Q17)</f>
        <v>3000</v>
      </c>
      <c r="S17" s="35"/>
    </row>
    <row r="18" spans="1:20" ht="25.5" customHeight="1">
      <c r="A18" s="26" t="s">
        <v>39</v>
      </c>
      <c r="B18" s="27">
        <f>[1]สรุปส่วนภูมิภาค!B139</f>
        <v>45377600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6"/>
      <c r="O18" s="28"/>
      <c r="P18" s="28"/>
      <c r="Q18" s="28">
        <f>SUM(Q19:Q20)</f>
        <v>45377600</v>
      </c>
      <c r="R18" s="29">
        <f>SUM(P18:Q18)</f>
        <v>45377600</v>
      </c>
      <c r="S18" s="30"/>
    </row>
    <row r="19" spans="1:20">
      <c r="A19" s="37" t="s">
        <v>40</v>
      </c>
      <c r="B19" s="37">
        <f>[1]สรุปส่วนภูมิภาค!B140</f>
        <v>3545400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8"/>
      <c r="O19" s="33"/>
      <c r="P19" s="33">
        <f>SUM(C19:O19)</f>
        <v>0</v>
      </c>
      <c r="Q19" s="33">
        <f>[1]สรุปส่วนภูมิภาค!E140</f>
        <v>3545400</v>
      </c>
      <c r="R19" s="34">
        <f t="shared" si="4"/>
        <v>3545400</v>
      </c>
      <c r="S19" s="35" t="s">
        <v>41</v>
      </c>
    </row>
    <row r="20" spans="1:20" ht="25.5" customHeight="1">
      <c r="A20" s="39" t="s">
        <v>42</v>
      </c>
      <c r="B20" s="37">
        <f>[1]สรุปส่วนภูมิภาค!B148</f>
        <v>41832200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8"/>
      <c r="O20" s="33"/>
      <c r="P20" s="33">
        <f>SUM(C20:O20)</f>
        <v>0</v>
      </c>
      <c r="Q20" s="33">
        <f>[1]สรุปส่วนภูมิภาค!E149</f>
        <v>41832200</v>
      </c>
      <c r="R20" s="34">
        <f t="shared" si="4"/>
        <v>41832200</v>
      </c>
      <c r="S20" s="35" t="s">
        <v>43</v>
      </c>
    </row>
    <row r="21" spans="1:20" s="1" customFormat="1" ht="30" customHeight="1">
      <c r="A21" s="6" t="s">
        <v>44</v>
      </c>
      <c r="B21" s="6">
        <f>[1]ส่วนกลาง!B106+[1]ส่วนกลาง!B127</f>
        <v>30225100</v>
      </c>
      <c r="C21" s="5">
        <f t="shared" ref="C21:J21" si="5">SUM(C23:C24)</f>
        <v>0</v>
      </c>
      <c r="D21" s="5">
        <f t="shared" si="5"/>
        <v>0</v>
      </c>
      <c r="E21" s="5">
        <f t="shared" si="5"/>
        <v>0</v>
      </c>
      <c r="F21" s="5">
        <f t="shared" si="5"/>
        <v>0</v>
      </c>
      <c r="G21" s="5">
        <f t="shared" si="5"/>
        <v>0</v>
      </c>
      <c r="H21" s="5">
        <f t="shared" si="5"/>
        <v>0</v>
      </c>
      <c r="I21" s="5">
        <f t="shared" si="5"/>
        <v>0</v>
      </c>
      <c r="J21" s="5">
        <f t="shared" si="5"/>
        <v>0</v>
      </c>
      <c r="K21" s="5">
        <f>K22+K28+K26</f>
        <v>26960000</v>
      </c>
      <c r="L21" s="5">
        <f>SUM(L23:L24)</f>
        <v>0</v>
      </c>
      <c r="M21" s="5">
        <f>SUM(M23:M24)</f>
        <v>0</v>
      </c>
      <c r="N21" s="5">
        <f>SUM(N23:N24)</f>
        <v>3265100</v>
      </c>
      <c r="O21" s="5">
        <f>SUM(O23:O24)</f>
        <v>0</v>
      </c>
      <c r="P21" s="5">
        <f>SUM(C21:O21)</f>
        <v>30225100</v>
      </c>
      <c r="Q21" s="5">
        <f>Q28</f>
        <v>0</v>
      </c>
      <c r="R21" s="5">
        <f>SUM(P21:Q21)</f>
        <v>30225100</v>
      </c>
      <c r="S21" s="40"/>
    </row>
    <row r="22" spans="1:20" s="1" customFormat="1" ht="22.5" customHeight="1">
      <c r="A22" s="41" t="s">
        <v>45</v>
      </c>
      <c r="B22" s="41">
        <f>SUM(B23:B25)</f>
        <v>3265100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>
        <f>SUM(N23:N25)</f>
        <v>3265100</v>
      </c>
      <c r="O22" s="42"/>
      <c r="P22" s="42">
        <f>SUM(P23:P24)</f>
        <v>3265100</v>
      </c>
      <c r="Q22" s="42"/>
      <c r="R22" s="43">
        <f>SUM(P22:Q22)</f>
        <v>3265100</v>
      </c>
      <c r="S22" s="44"/>
    </row>
    <row r="23" spans="1:20" ht="40.5" customHeight="1">
      <c r="A23" s="11" t="s">
        <v>46</v>
      </c>
      <c r="B23" s="11">
        <v>2144300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45">
        <f>[1]ส่วนกลาง!N107</f>
        <v>2144300</v>
      </c>
      <c r="O23" s="9"/>
      <c r="P23" s="9">
        <f>SUM(C23:O23)</f>
        <v>2144300</v>
      </c>
      <c r="Q23" s="9"/>
      <c r="R23" s="10">
        <f t="shared" si="4"/>
        <v>2144300</v>
      </c>
      <c r="S23" s="11"/>
    </row>
    <row r="24" spans="1:20" ht="25.5" customHeight="1">
      <c r="A24" s="46" t="s">
        <v>47</v>
      </c>
      <c r="B24" s="47">
        <v>1120800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8">
        <f>[1]ส่วนกลาง!N108</f>
        <v>1120800</v>
      </c>
      <c r="O24" s="13"/>
      <c r="P24" s="13">
        <f>SUM(C24:O24)</f>
        <v>1120800</v>
      </c>
      <c r="Q24" s="13"/>
      <c r="R24" s="14">
        <f t="shared" si="4"/>
        <v>1120800</v>
      </c>
      <c r="S24" s="16"/>
    </row>
    <row r="25" spans="1:20" ht="25.5" customHeight="1">
      <c r="A25" s="49" t="s">
        <v>48</v>
      </c>
      <c r="B25" s="4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0">
        <f>[1]ส่วนกลาง!N109</f>
        <v>0</v>
      </c>
      <c r="O25" s="19"/>
      <c r="P25" s="19">
        <f>SUM(C25:O25)</f>
        <v>0</v>
      </c>
      <c r="Q25" s="19"/>
      <c r="R25" s="20">
        <f t="shared" si="4"/>
        <v>0</v>
      </c>
      <c r="S25" s="49"/>
    </row>
    <row r="26" spans="1:20" ht="23.25" customHeight="1">
      <c r="A26" s="51" t="s">
        <v>49</v>
      </c>
      <c r="B26" s="51">
        <f>B27</f>
        <v>26960000</v>
      </c>
      <c r="C26" s="52"/>
      <c r="D26" s="52"/>
      <c r="E26" s="52"/>
      <c r="F26" s="52"/>
      <c r="G26" s="52"/>
      <c r="H26" s="52"/>
      <c r="I26" s="52"/>
      <c r="J26" s="52"/>
      <c r="K26" s="43">
        <f>K27</f>
        <v>26960000</v>
      </c>
      <c r="L26" s="52"/>
      <c r="M26" s="52"/>
      <c r="N26" s="52"/>
      <c r="O26" s="52"/>
      <c r="P26" s="43">
        <f>P27</f>
        <v>26960000</v>
      </c>
      <c r="Q26" s="52"/>
      <c r="R26" s="43">
        <f t="shared" si="4"/>
        <v>26960000</v>
      </c>
      <c r="S26" s="53"/>
    </row>
    <row r="27" spans="1:20" ht="23.25" customHeight="1">
      <c r="A27" s="54" t="s">
        <v>50</v>
      </c>
      <c r="B27" s="54">
        <f>[1]ส่วนกลาง!B128</f>
        <v>26960000</v>
      </c>
      <c r="C27" s="55"/>
      <c r="D27" s="55"/>
      <c r="E27" s="55"/>
      <c r="F27" s="55"/>
      <c r="G27" s="55"/>
      <c r="H27" s="55"/>
      <c r="I27" s="55"/>
      <c r="J27" s="55"/>
      <c r="K27" s="54">
        <f>[1]ส่วนกลาง!K128</f>
        <v>26960000</v>
      </c>
      <c r="L27" s="54"/>
      <c r="M27" s="54"/>
      <c r="N27" s="54"/>
      <c r="O27" s="54"/>
      <c r="P27" s="54">
        <f>SUM(C27:O27)</f>
        <v>26960000</v>
      </c>
      <c r="Q27" s="56"/>
      <c r="R27" s="57">
        <f t="shared" si="4"/>
        <v>26960000</v>
      </c>
      <c r="S27" s="54" t="s">
        <v>51</v>
      </c>
    </row>
    <row r="28" spans="1:20" ht="23.25" customHeight="1">
      <c r="A28" s="51" t="s">
        <v>52</v>
      </c>
      <c r="B28" s="51"/>
      <c r="C28" s="52"/>
      <c r="D28" s="52"/>
      <c r="E28" s="52"/>
      <c r="F28" s="52"/>
      <c r="G28" s="52"/>
      <c r="H28" s="52"/>
      <c r="I28" s="52"/>
      <c r="J28" s="52"/>
      <c r="K28" s="43">
        <f>K29</f>
        <v>0</v>
      </c>
      <c r="L28" s="52"/>
      <c r="M28" s="52"/>
      <c r="N28" s="52"/>
      <c r="O28" s="52"/>
      <c r="P28" s="43">
        <f>P29</f>
        <v>0</v>
      </c>
      <c r="Q28" s="52">
        <f>Q29</f>
        <v>0</v>
      </c>
      <c r="R28" s="43">
        <f t="shared" si="4"/>
        <v>0</v>
      </c>
      <c r="S28" s="53"/>
    </row>
    <row r="29" spans="1:20" ht="23.25" customHeight="1">
      <c r="A29" s="58" t="s">
        <v>53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>
        <f t="shared" ref="P29:P37" si="6">SUM(C29:O29)</f>
        <v>0</v>
      </c>
      <c r="Q29" s="59">
        <f>[1]สรุปส่วนภูมิภาค!E162+[1]สรุปส่วนภูมิภาค!E171</f>
        <v>0</v>
      </c>
      <c r="R29" s="60">
        <f t="shared" si="4"/>
        <v>0</v>
      </c>
      <c r="S29" s="58" t="s">
        <v>54</v>
      </c>
    </row>
    <row r="30" spans="1:20" ht="24.75" customHeight="1">
      <c r="A30" s="61" t="s">
        <v>55</v>
      </c>
      <c r="B30" s="61">
        <f>B31+B40</f>
        <v>80177700</v>
      </c>
      <c r="C30" s="62">
        <f t="shared" ref="C30:O30" si="7">C31+C36+C40+C43</f>
        <v>0</v>
      </c>
      <c r="D30" s="62">
        <f t="shared" si="7"/>
        <v>0</v>
      </c>
      <c r="E30" s="62">
        <f t="shared" si="7"/>
        <v>0</v>
      </c>
      <c r="F30" s="62">
        <f t="shared" si="7"/>
        <v>0</v>
      </c>
      <c r="G30" s="62">
        <f t="shared" si="7"/>
        <v>0</v>
      </c>
      <c r="H30" s="62">
        <f t="shared" si="7"/>
        <v>0</v>
      </c>
      <c r="I30" s="62">
        <f>I31+I36+I40+I43</f>
        <v>5121000</v>
      </c>
      <c r="J30" s="62">
        <f t="shared" si="7"/>
        <v>9500000</v>
      </c>
      <c r="K30" s="62">
        <f>K31+K36+K40+K43</f>
        <v>60556700</v>
      </c>
      <c r="L30" s="62">
        <f t="shared" si="7"/>
        <v>0</v>
      </c>
      <c r="M30" s="62">
        <f t="shared" si="7"/>
        <v>0</v>
      </c>
      <c r="N30" s="62">
        <f>N31+N36+N40+N43</f>
        <v>5000000</v>
      </c>
      <c r="O30" s="62">
        <f t="shared" si="7"/>
        <v>0</v>
      </c>
      <c r="P30" s="62">
        <f t="shared" si="6"/>
        <v>80177700</v>
      </c>
      <c r="Q30" s="62">
        <f>Q40</f>
        <v>0</v>
      </c>
      <c r="R30" s="62">
        <f t="shared" si="4"/>
        <v>80177700</v>
      </c>
      <c r="S30" s="61" t="s">
        <v>56</v>
      </c>
    </row>
    <row r="31" spans="1:20" s="1" customFormat="1" ht="39.75" customHeight="1">
      <c r="A31" s="63" t="s">
        <v>57</v>
      </c>
      <c r="B31" s="63">
        <f>SUM(B32:B35)</f>
        <v>19621000</v>
      </c>
      <c r="C31" s="64">
        <f t="shared" ref="C31:O31" si="8">SUM(C32:C35)</f>
        <v>0</v>
      </c>
      <c r="D31" s="64">
        <f t="shared" si="8"/>
        <v>0</v>
      </c>
      <c r="E31" s="64">
        <f t="shared" si="8"/>
        <v>0</v>
      </c>
      <c r="F31" s="64">
        <f t="shared" si="8"/>
        <v>0</v>
      </c>
      <c r="G31" s="64">
        <f t="shared" si="8"/>
        <v>0</v>
      </c>
      <c r="H31" s="64">
        <f t="shared" si="8"/>
        <v>0</v>
      </c>
      <c r="I31" s="64">
        <f t="shared" si="8"/>
        <v>5121000</v>
      </c>
      <c r="J31" s="64">
        <f>SUM(J32:J35)</f>
        <v>9500000</v>
      </c>
      <c r="K31" s="64"/>
      <c r="L31" s="64">
        <f t="shared" si="8"/>
        <v>0</v>
      </c>
      <c r="M31" s="64">
        <f t="shared" si="8"/>
        <v>0</v>
      </c>
      <c r="N31" s="64">
        <f t="shared" si="8"/>
        <v>5000000</v>
      </c>
      <c r="O31" s="64">
        <f t="shared" si="8"/>
        <v>0</v>
      </c>
      <c r="P31" s="64">
        <f>SUM(C31:O31)</f>
        <v>19621000</v>
      </c>
      <c r="Q31" s="64"/>
      <c r="R31" s="64">
        <f t="shared" si="4"/>
        <v>19621000</v>
      </c>
      <c r="S31" s="65"/>
      <c r="T31" s="2"/>
    </row>
    <row r="32" spans="1:20" ht="39" customHeight="1">
      <c r="A32" s="11" t="s">
        <v>58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66">
        <f t="shared" si="6"/>
        <v>0</v>
      </c>
      <c r="Q32" s="9"/>
      <c r="R32" s="9">
        <f t="shared" si="4"/>
        <v>0</v>
      </c>
      <c r="S32" s="58"/>
    </row>
    <row r="33" spans="1:20" ht="26.25" customHeight="1">
      <c r="A33" s="16" t="s">
        <v>59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7">
        <f t="shared" si="6"/>
        <v>0</v>
      </c>
      <c r="Q33" s="13"/>
      <c r="R33" s="13">
        <f t="shared" si="4"/>
        <v>0</v>
      </c>
      <c r="S33" s="16"/>
    </row>
    <row r="34" spans="1:20" ht="26.25" customHeight="1">
      <c r="A34" s="16" t="s">
        <v>60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67">
        <f t="shared" si="6"/>
        <v>0</v>
      </c>
      <c r="Q34" s="13"/>
      <c r="R34" s="13">
        <f t="shared" si="4"/>
        <v>0</v>
      </c>
      <c r="S34" s="16"/>
    </row>
    <row r="35" spans="1:20" s="73" customFormat="1">
      <c r="A35" s="68" t="s">
        <v>61</v>
      </c>
      <c r="B35" s="69">
        <f>[1]ส่วนกลาง!B110+[1]ส่วนกลาง!B118</f>
        <v>19621000</v>
      </c>
      <c r="C35" s="69"/>
      <c r="D35" s="69"/>
      <c r="E35" s="69"/>
      <c r="F35" s="69"/>
      <c r="G35" s="69"/>
      <c r="H35" s="69"/>
      <c r="I35" s="69">
        <f>[1]ส่วนกลาง!I119</f>
        <v>5121000</v>
      </c>
      <c r="J35" s="69">
        <f>[1]ส่วนกลาง!J114+[1]ส่วนกลาง!J120</f>
        <v>9500000</v>
      </c>
      <c r="K35" s="69"/>
      <c r="L35" s="69"/>
      <c r="M35" s="69"/>
      <c r="N35" s="69">
        <f>[1]ส่วนกลาง!N110</f>
        <v>5000000</v>
      </c>
      <c r="O35" s="69"/>
      <c r="P35" s="70">
        <f>SUM(C35:O35)</f>
        <v>19621000</v>
      </c>
      <c r="Q35" s="71"/>
      <c r="R35" s="71">
        <f t="shared" si="4"/>
        <v>19621000</v>
      </c>
      <c r="S35" s="72" t="s">
        <v>62</v>
      </c>
    </row>
    <row r="36" spans="1:20" ht="21" customHeight="1">
      <c r="A36" s="74" t="s">
        <v>63</v>
      </c>
      <c r="B36" s="74"/>
      <c r="C36" s="75">
        <f t="shared" ref="C36:O36" si="9">SUM(C37:C39)</f>
        <v>0</v>
      </c>
      <c r="D36" s="75">
        <f t="shared" si="9"/>
        <v>0</v>
      </c>
      <c r="E36" s="75">
        <f t="shared" si="9"/>
        <v>0</v>
      </c>
      <c r="F36" s="75">
        <f t="shared" si="9"/>
        <v>0</v>
      </c>
      <c r="G36" s="75">
        <f t="shared" si="9"/>
        <v>0</v>
      </c>
      <c r="H36" s="75">
        <f t="shared" si="9"/>
        <v>0</v>
      </c>
      <c r="I36" s="75">
        <f t="shared" si="9"/>
        <v>0</v>
      </c>
      <c r="J36" s="75">
        <f t="shared" si="9"/>
        <v>0</v>
      </c>
      <c r="K36" s="75">
        <f t="shared" si="9"/>
        <v>0</v>
      </c>
      <c r="L36" s="75">
        <f t="shared" si="9"/>
        <v>0</v>
      </c>
      <c r="M36" s="75">
        <f t="shared" si="9"/>
        <v>0</v>
      </c>
      <c r="N36" s="75">
        <f t="shared" si="9"/>
        <v>0</v>
      </c>
      <c r="O36" s="75">
        <f t="shared" si="9"/>
        <v>0</v>
      </c>
      <c r="P36" s="75">
        <f t="shared" si="6"/>
        <v>0</v>
      </c>
      <c r="Q36" s="75">
        <f>SUM(Q37:Q39)</f>
        <v>0</v>
      </c>
      <c r="R36" s="75">
        <f t="shared" si="4"/>
        <v>0</v>
      </c>
      <c r="S36" s="65"/>
    </row>
    <row r="37" spans="1:20" s="1" customFormat="1" ht="48.75" customHeight="1">
      <c r="A37" s="58" t="s">
        <v>64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>
        <f t="shared" si="6"/>
        <v>0</v>
      </c>
      <c r="Q37" s="60"/>
      <c r="R37" s="60">
        <f t="shared" si="4"/>
        <v>0</v>
      </c>
      <c r="S37" s="58"/>
      <c r="T37" s="2"/>
    </row>
    <row r="38" spans="1:20" s="1" customFormat="1" ht="25.5" customHeight="1">
      <c r="A38" s="16" t="s">
        <v>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67"/>
      <c r="Q38" s="13"/>
      <c r="R38" s="13"/>
      <c r="S38" s="16"/>
      <c r="T38" s="2"/>
    </row>
    <row r="39" spans="1:20" ht="28.5" customHeight="1">
      <c r="A39" s="54" t="s">
        <v>66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>
        <f t="shared" ref="P39:P45" si="10">SUM(C39:O39)</f>
        <v>0</v>
      </c>
      <c r="Q39" s="57"/>
      <c r="R39" s="57">
        <f t="shared" si="4"/>
        <v>0</v>
      </c>
      <c r="S39" s="54"/>
    </row>
    <row r="40" spans="1:20" ht="21.75" customHeight="1">
      <c r="A40" s="65" t="s">
        <v>67</v>
      </c>
      <c r="B40" s="65">
        <f>SUM(B41:B42)</f>
        <v>60556700</v>
      </c>
      <c r="C40" s="64">
        <f t="shared" ref="C40:O40" si="11">SUM(C41:C42)</f>
        <v>0</v>
      </c>
      <c r="D40" s="64">
        <f t="shared" si="11"/>
        <v>0</v>
      </c>
      <c r="E40" s="64">
        <f t="shared" si="11"/>
        <v>0</v>
      </c>
      <c r="F40" s="64">
        <f t="shared" si="11"/>
        <v>0</v>
      </c>
      <c r="G40" s="64">
        <f t="shared" si="11"/>
        <v>0</v>
      </c>
      <c r="H40" s="64">
        <f t="shared" si="11"/>
        <v>0</v>
      </c>
      <c r="I40" s="64">
        <f t="shared" si="11"/>
        <v>0</v>
      </c>
      <c r="J40" s="64">
        <f t="shared" si="11"/>
        <v>0</v>
      </c>
      <c r="K40" s="64">
        <f>SUM(K41:K42)</f>
        <v>60556700</v>
      </c>
      <c r="L40" s="64">
        <f t="shared" si="11"/>
        <v>0</v>
      </c>
      <c r="M40" s="64">
        <f t="shared" si="11"/>
        <v>0</v>
      </c>
      <c r="N40" s="64">
        <f t="shared" si="11"/>
        <v>0</v>
      </c>
      <c r="O40" s="64">
        <f t="shared" si="11"/>
        <v>0</v>
      </c>
      <c r="P40" s="64">
        <f t="shared" si="10"/>
        <v>60556700</v>
      </c>
      <c r="Q40" s="64">
        <f>Q41</f>
        <v>0</v>
      </c>
      <c r="R40" s="64">
        <f>SUM(P40:Q40)</f>
        <v>60556700</v>
      </c>
      <c r="S40" s="65"/>
    </row>
    <row r="41" spans="1:20" ht="23.25" customHeight="1">
      <c r="A41" s="58" t="s">
        <v>53</v>
      </c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f t="shared" si="10"/>
        <v>0</v>
      </c>
      <c r="Q41" s="59">
        <f>[1]สรุปส่วนภูมิภาค!E166+[1]สรุปส่วนภูมิภาค!E175</f>
        <v>0</v>
      </c>
      <c r="R41" s="60">
        <f>SUM(P41:Q41)</f>
        <v>0</v>
      </c>
      <c r="S41" s="58"/>
    </row>
    <row r="42" spans="1:20" ht="23.25" customHeight="1">
      <c r="A42" s="54" t="s">
        <v>50</v>
      </c>
      <c r="B42" s="54">
        <f>[1]ส่วนกลาง!B129</f>
        <v>60556700</v>
      </c>
      <c r="C42" s="55"/>
      <c r="D42" s="55"/>
      <c r="E42" s="55"/>
      <c r="F42" s="55"/>
      <c r="G42" s="55"/>
      <c r="H42" s="55"/>
      <c r="I42" s="55"/>
      <c r="J42" s="55"/>
      <c r="K42" s="54">
        <f>[1]ส่วนกลาง!K130</f>
        <v>60556700</v>
      </c>
      <c r="L42" s="55"/>
      <c r="M42" s="55"/>
      <c r="N42" s="55"/>
      <c r="O42" s="55"/>
      <c r="P42" s="55">
        <f t="shared" si="10"/>
        <v>60556700</v>
      </c>
      <c r="Q42" s="56"/>
      <c r="R42" s="57">
        <f t="shared" si="4"/>
        <v>60556700</v>
      </c>
      <c r="S42" s="54" t="s">
        <v>51</v>
      </c>
    </row>
    <row r="43" spans="1:20" ht="25.5" customHeight="1">
      <c r="A43" s="65" t="s">
        <v>68</v>
      </c>
      <c r="B43" s="65"/>
      <c r="C43" s="64">
        <f>SUM(C44:C46)</f>
        <v>0</v>
      </c>
      <c r="D43" s="64">
        <f t="shared" ref="D43:O43" si="12">SUM(D44:D46)</f>
        <v>0</v>
      </c>
      <c r="E43" s="64">
        <f t="shared" si="12"/>
        <v>0</v>
      </c>
      <c r="F43" s="64">
        <f t="shared" si="12"/>
        <v>0</v>
      </c>
      <c r="G43" s="64">
        <f t="shared" si="12"/>
        <v>0</v>
      </c>
      <c r="H43" s="64">
        <f t="shared" si="12"/>
        <v>0</v>
      </c>
      <c r="I43" s="64">
        <f t="shared" si="12"/>
        <v>0</v>
      </c>
      <c r="J43" s="64">
        <f t="shared" si="12"/>
        <v>0</v>
      </c>
      <c r="K43" s="64">
        <f t="shared" si="12"/>
        <v>0</v>
      </c>
      <c r="L43" s="64">
        <f t="shared" si="12"/>
        <v>0</v>
      </c>
      <c r="M43" s="64">
        <f t="shared" si="12"/>
        <v>0</v>
      </c>
      <c r="N43" s="64">
        <f t="shared" si="12"/>
        <v>0</v>
      </c>
      <c r="O43" s="64">
        <f t="shared" si="12"/>
        <v>0</v>
      </c>
      <c r="P43" s="64">
        <f t="shared" si="10"/>
        <v>0</v>
      </c>
      <c r="Q43" s="64"/>
      <c r="R43" s="64">
        <f t="shared" si="4"/>
        <v>0</v>
      </c>
      <c r="S43" s="65"/>
    </row>
    <row r="44" spans="1:20" ht="24.75" customHeight="1">
      <c r="A44" s="76" t="s">
        <v>69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59">
        <f t="shared" si="10"/>
        <v>0</v>
      </c>
      <c r="Q44" s="60"/>
      <c r="R44" s="60">
        <f t="shared" si="4"/>
        <v>0</v>
      </c>
      <c r="S44" s="58"/>
    </row>
    <row r="45" spans="1:20" ht="41.25" customHeight="1">
      <c r="A45" s="16" t="s">
        <v>70</v>
      </c>
      <c r="B45" s="1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>
        <f t="shared" si="10"/>
        <v>0</v>
      </c>
      <c r="Q45" s="14"/>
      <c r="R45" s="13">
        <f t="shared" si="4"/>
        <v>0</v>
      </c>
      <c r="S45" s="16"/>
    </row>
    <row r="46" spans="1:20" ht="42">
      <c r="A46" s="12" t="s">
        <v>71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67">
        <f>SUM(C46:O46)</f>
        <v>0</v>
      </c>
      <c r="Q46" s="13"/>
      <c r="R46" s="13">
        <f t="shared" si="4"/>
        <v>0</v>
      </c>
      <c r="S46" s="16"/>
    </row>
    <row r="47" spans="1:20" s="79" customFormat="1" ht="24" customHeight="1">
      <c r="A47" s="77" t="s">
        <v>18</v>
      </c>
      <c r="B47" s="77">
        <f>B2+B3+B8+B21+B30</f>
        <v>580374000</v>
      </c>
      <c r="C47" s="77">
        <f t="shared" ref="C47:P47" si="13">C2+C3+C8+C30+C21</f>
        <v>146696480</v>
      </c>
      <c r="D47" s="77">
        <f t="shared" si="13"/>
        <v>487390</v>
      </c>
      <c r="E47" s="77">
        <f t="shared" si="13"/>
        <v>199200</v>
      </c>
      <c r="F47" s="77">
        <f t="shared" si="13"/>
        <v>520000</v>
      </c>
      <c r="G47" s="77">
        <f t="shared" si="13"/>
        <v>64390</v>
      </c>
      <c r="H47" s="77">
        <f t="shared" si="13"/>
        <v>250200</v>
      </c>
      <c r="I47" s="77">
        <f t="shared" si="13"/>
        <v>5150600</v>
      </c>
      <c r="J47" s="77">
        <f t="shared" si="13"/>
        <v>10213500</v>
      </c>
      <c r="K47" s="77">
        <f t="shared" si="13"/>
        <v>87544700</v>
      </c>
      <c r="L47" s="77">
        <f t="shared" si="13"/>
        <v>229150</v>
      </c>
      <c r="M47" s="77">
        <f t="shared" si="13"/>
        <v>292400</v>
      </c>
      <c r="N47" s="77">
        <f t="shared" si="13"/>
        <v>8526180</v>
      </c>
      <c r="O47" s="77">
        <f t="shared" si="13"/>
        <v>26351010</v>
      </c>
      <c r="P47" s="77">
        <f t="shared" si="13"/>
        <v>286525200</v>
      </c>
      <c r="Q47" s="77">
        <f>Q2+Q3+Q8+Q30+Q21</f>
        <v>293848800</v>
      </c>
      <c r="R47" s="77">
        <f>R2+R3+R8+R30+R21</f>
        <v>580374000</v>
      </c>
      <c r="S47" s="78">
        <f>[1]ส่วนกลาง!P7+[1]สรุปส่วนภูมิภาค!E6</f>
        <v>580374000</v>
      </c>
      <c r="T47" s="2"/>
    </row>
    <row r="48" spans="1:20">
      <c r="P48" s="82" t="e">
        <f>#REF!-P47</f>
        <v>#REF!</v>
      </c>
      <c r="Q48" s="82" t="e">
        <f>Q47-#REF!</f>
        <v>#REF!</v>
      </c>
      <c r="R48" s="84" t="e">
        <f>R47-#REF!</f>
        <v>#REF!</v>
      </c>
    </row>
    <row r="51" spans="4:18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4:18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4:18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4:18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4:18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4:18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4:18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4:18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4:18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4:18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4:18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4:18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4:18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4:18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4:18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4:18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4:18"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4:18"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4:18"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4:18"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4:18"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4:18"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4:18"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4:18"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4:18"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4:18"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4:18"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4:18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4:18"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4:18"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4:18"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4:18"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4:18"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4:18"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4:18"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4:18"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4:18"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4:18"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4:18"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4:18"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4:18"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4:18"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4:18"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4:18"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4:18"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4:18"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4:18"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4:18"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4:18"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4:18"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4:18"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4:18"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4:18"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4:18"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</sheetData>
  <pageMargins left="0.23622047244094491" right="0.15748031496062992" top="0.55118110236220474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สรุป สก.+76จ.</vt:lpstr>
      <vt:lpstr>'สรุป สก.+76จ.'!Print_Area</vt:lpstr>
      <vt:lpstr>'สรุป สก.+76จ.'!Print_Titles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Tanwan Topoklang</dc:creator>
  <cp:lastModifiedBy>user</cp:lastModifiedBy>
  <dcterms:created xsi:type="dcterms:W3CDTF">2021-09-03T02:33:36Z</dcterms:created>
  <dcterms:modified xsi:type="dcterms:W3CDTF">2021-09-03T03:48:19Z</dcterms:modified>
</cp:coreProperties>
</file>