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nasitni\Downloads\"/>
    </mc:Choice>
  </mc:AlternateContent>
  <xr:revisionPtr revIDLastSave="0" documentId="13_ncr:1_{B18CCB72-873D-4151-94FF-77CD098DA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ผลการดำเนินงานโครงกา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I5" i="1" s="1"/>
  <c r="J5" i="1" s="1"/>
  <c r="K5" i="1" s="1"/>
  <c r="L5" i="1" s="1"/>
  <c r="G3" i="1"/>
  <c r="G4" i="1"/>
  <c r="G2" i="1"/>
  <c r="I2" i="1" s="1"/>
  <c r="I4" i="1"/>
  <c r="J4" i="1" s="1"/>
  <c r="K4" i="1" s="1"/>
  <c r="L4" i="1" s="1"/>
  <c r="O2" i="1"/>
  <c r="O5" i="1"/>
  <c r="O4" i="1"/>
  <c r="O3" i="1"/>
  <c r="I3" i="1" l="1"/>
  <c r="J3" i="1" s="1"/>
  <c r="K3" i="1" s="1"/>
  <c r="L3" i="1" s="1"/>
  <c r="N3" i="1" s="1"/>
  <c r="M3" i="1"/>
  <c r="M4" i="1"/>
  <c r="N4" i="1"/>
  <c r="N5" i="1"/>
  <c r="M5" i="1"/>
  <c r="J2" i="1"/>
  <c r="K2" i="1" l="1"/>
  <c r="L2" i="1" l="1"/>
  <c r="N2" i="1" l="1"/>
  <c r="M2" i="1"/>
</calcChain>
</file>

<file path=xl/sharedStrings.xml><?xml version="1.0" encoding="utf-8"?>
<sst xmlns="http://schemas.openxmlformats.org/spreadsheetml/2006/main" count="31" uniqueCount="22">
  <si>
    <t>ปีที่สนับสนุน</t>
  </si>
  <si>
    <t>ชุมชน</t>
  </si>
  <si>
    <t>จำนวน (ลูก)</t>
  </si>
  <si>
    <t>ป่าเด็ง</t>
  </si>
  <si>
    <t>จำนวนครัวเรือน</t>
  </si>
  <si>
    <t>เกาะจิก</t>
  </si>
  <si>
    <t>จังหวัด</t>
  </si>
  <si>
    <t>อำเภอ</t>
  </si>
  <si>
    <t>ตำบล</t>
  </si>
  <si>
    <t>แก่งกระจาน</t>
  </si>
  <si>
    <t>เพชรบุรี</t>
  </si>
  <si>
    <t>ขลุง</t>
  </si>
  <si>
    <t>บางชัน</t>
  </si>
  <si>
    <t>จันทบุรี</t>
  </si>
  <si>
    <t>ทดแทนดีเซล(L)/วัน</t>
  </si>
  <si>
    <t>ทดแทนดีเซล(L)/เดือน</t>
  </si>
  <si>
    <t>ทดแทนดีเซล(L)/ปี</t>
  </si>
  <si>
    <t>ลดKg.CO2/ปี</t>
  </si>
  <si>
    <t>ประหยัดน้ำมัน(บาท)/ปี</t>
  </si>
  <si>
    <t>ประหยัดแบต(บาท)/ปี</t>
  </si>
  <si>
    <t>12V20Ahวัตต์</t>
  </si>
  <si>
    <t>ไฟฟ้า(kWh.)/วัน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</si>
</sst>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5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87" fontId="0" fillId="0" borderId="1" xfId="1" applyNumberFormat="1" applyFont="1" applyBorder="1"/>
    <xf numFmtId="187" fontId="2" fillId="0" borderId="0" xfId="1" applyNumberFormat="1" applyFont="1" applyBorder="1"/>
    <xf numFmtId="0" fontId="0" fillId="0" borderId="2" xfId="0" applyBorder="1"/>
    <xf numFmtId="1" fontId="0" fillId="0" borderId="2" xfId="0" applyNumberFormat="1" applyBorder="1"/>
    <xf numFmtId="187" fontId="0" fillId="0" borderId="2" xfId="1" applyNumberFormat="1" applyFont="1" applyBorder="1"/>
    <xf numFmtId="0" fontId="2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topLeftCell="C1" workbookViewId="0">
      <selection activeCell="O1" sqref="O1"/>
    </sheetView>
  </sheetViews>
  <sheetFormatPr defaultRowHeight="14.25" x14ac:dyDescent="0.2"/>
  <cols>
    <col min="1" max="1" width="12.5" customWidth="1"/>
    <col min="2" max="2" width="9.5" customWidth="1"/>
    <col min="3" max="3" width="7" customWidth="1"/>
    <col min="4" max="4" width="11.75" customWidth="1"/>
    <col min="5" max="5" width="10" customWidth="1"/>
    <col min="6" max="6" width="10.75" customWidth="1"/>
    <col min="7" max="7" width="10.5" bestFit="1" customWidth="1"/>
    <col min="8" max="8" width="13.25" bestFit="1" customWidth="1"/>
    <col min="9" max="9" width="10.5" bestFit="1" customWidth="1"/>
    <col min="10" max="10" width="9.125" customWidth="1"/>
    <col min="11" max="11" width="13.25" bestFit="1" customWidth="1"/>
    <col min="12" max="12" width="9.75" customWidth="1"/>
    <col min="13" max="13" width="13.875" customWidth="1"/>
    <col min="14" max="14" width="14.25" customWidth="1"/>
    <col min="15" max="15" width="17.125" customWidth="1"/>
  </cols>
  <sheetData>
    <row r="1" spans="1:15" s="2" customFormat="1" ht="81.75" customHeight="1" x14ac:dyDescent="0.2">
      <c r="A1" s="19" t="s">
        <v>0</v>
      </c>
      <c r="B1" s="19" t="s">
        <v>1</v>
      </c>
      <c r="C1" s="19" t="s">
        <v>8</v>
      </c>
      <c r="D1" s="19" t="s">
        <v>7</v>
      </c>
      <c r="E1" s="19" t="s">
        <v>6</v>
      </c>
      <c r="F1" s="20" t="s">
        <v>4</v>
      </c>
      <c r="G1" s="20" t="s">
        <v>20</v>
      </c>
      <c r="H1" s="20" t="s">
        <v>2</v>
      </c>
      <c r="I1" s="12" t="s">
        <v>21</v>
      </c>
      <c r="J1" s="13" t="s">
        <v>14</v>
      </c>
      <c r="K1" s="14" t="s">
        <v>15</v>
      </c>
      <c r="L1" s="15" t="s">
        <v>16</v>
      </c>
      <c r="M1" s="16" t="s">
        <v>17</v>
      </c>
      <c r="N1" s="17" t="s">
        <v>18</v>
      </c>
      <c r="O1" s="18" t="s">
        <v>19</v>
      </c>
    </row>
    <row r="2" spans="1:15" x14ac:dyDescent="0.2">
      <c r="A2" s="3">
        <v>240613</v>
      </c>
      <c r="B2" s="4" t="s">
        <v>3</v>
      </c>
      <c r="C2" s="4" t="s">
        <v>3</v>
      </c>
      <c r="D2" s="4" t="s">
        <v>9</v>
      </c>
      <c r="E2" s="4" t="s">
        <v>10</v>
      </c>
      <c r="F2" s="4">
        <v>25</v>
      </c>
      <c r="G2" s="4">
        <f>12*20*0.8</f>
        <v>192</v>
      </c>
      <c r="H2" s="4">
        <v>400</v>
      </c>
      <c r="I2" s="4">
        <f>G2*H2/1000</f>
        <v>76.8</v>
      </c>
      <c r="J2" s="5">
        <f>I2*0.494</f>
        <v>37.9392</v>
      </c>
      <c r="K2" s="6">
        <f>J2*30</f>
        <v>1138.1759999999999</v>
      </c>
      <c r="L2" s="6">
        <f>K2*12</f>
        <v>13658.111999999999</v>
      </c>
      <c r="M2" s="6">
        <f>L2*2.6987</f>
        <v>36859.146854400002</v>
      </c>
      <c r="N2" s="6">
        <f>L2*25.49</f>
        <v>348145.27487999998</v>
      </c>
      <c r="O2" s="6">
        <f>H2*500</f>
        <v>200000</v>
      </c>
    </row>
    <row r="3" spans="1:15" x14ac:dyDescent="0.2">
      <c r="A3" s="3">
        <v>240934</v>
      </c>
      <c r="B3" s="4" t="s">
        <v>3</v>
      </c>
      <c r="C3" s="4" t="s">
        <v>3</v>
      </c>
      <c r="D3" s="4" t="s">
        <v>9</v>
      </c>
      <c r="E3" s="4" t="s">
        <v>10</v>
      </c>
      <c r="F3" s="4">
        <v>50</v>
      </c>
      <c r="G3" s="4">
        <f t="shared" ref="G3:G5" si="0">12*20*0.8</f>
        <v>192</v>
      </c>
      <c r="H3" s="4">
        <v>800</v>
      </c>
      <c r="I3" s="4">
        <f>G3*H3/1000</f>
        <v>153.6</v>
      </c>
      <c r="J3" s="5">
        <f>I3*0.494</f>
        <v>75.878399999999999</v>
      </c>
      <c r="K3" s="6">
        <f t="shared" ref="K3:K5" si="1">J3*30</f>
        <v>2276.3519999999999</v>
      </c>
      <c r="L3" s="6">
        <f t="shared" ref="L3:L5" si="2">K3*12</f>
        <v>27316.223999999998</v>
      </c>
      <c r="M3" s="6">
        <f t="shared" ref="M3:M5" si="3">L3*2.6987</f>
        <v>73718.293708800004</v>
      </c>
      <c r="N3" s="6">
        <f t="shared" ref="N3:N4" si="4">L3*25.49</f>
        <v>696290.54975999997</v>
      </c>
      <c r="O3" s="6">
        <f>H3*500</f>
        <v>400000</v>
      </c>
    </row>
    <row r="4" spans="1:15" x14ac:dyDescent="0.2">
      <c r="A4" s="3">
        <v>241306</v>
      </c>
      <c r="B4" s="4" t="s">
        <v>3</v>
      </c>
      <c r="C4" s="4" t="s">
        <v>3</v>
      </c>
      <c r="D4" s="4" t="s">
        <v>9</v>
      </c>
      <c r="E4" s="4" t="s">
        <v>10</v>
      </c>
      <c r="F4" s="4">
        <v>75</v>
      </c>
      <c r="G4" s="4">
        <f t="shared" si="0"/>
        <v>192</v>
      </c>
      <c r="H4" s="6">
        <v>1200</v>
      </c>
      <c r="I4" s="4">
        <f>G4*H4/1000</f>
        <v>230.4</v>
      </c>
      <c r="J4" s="5">
        <f>I4*0.494</f>
        <v>113.8176</v>
      </c>
      <c r="K4" s="6">
        <f t="shared" si="1"/>
        <v>3414.5279999999998</v>
      </c>
      <c r="L4" s="6">
        <f t="shared" si="2"/>
        <v>40974.335999999996</v>
      </c>
      <c r="M4" s="6">
        <f t="shared" si="3"/>
        <v>110577.4405632</v>
      </c>
      <c r="N4" s="6">
        <f t="shared" si="4"/>
        <v>1044435.8246399998</v>
      </c>
      <c r="O4" s="6">
        <f>H4*500</f>
        <v>600000</v>
      </c>
    </row>
    <row r="5" spans="1:15" x14ac:dyDescent="0.2">
      <c r="A5" s="3">
        <v>242470</v>
      </c>
      <c r="B5" s="4" t="s">
        <v>5</v>
      </c>
      <c r="C5" s="4" t="s">
        <v>12</v>
      </c>
      <c r="D5" s="4" t="s">
        <v>11</v>
      </c>
      <c r="E5" s="4" t="s">
        <v>13</v>
      </c>
      <c r="F5" s="8">
        <v>30</v>
      </c>
      <c r="G5" s="4">
        <f t="shared" si="0"/>
        <v>192</v>
      </c>
      <c r="H5" s="8">
        <v>600</v>
      </c>
      <c r="I5" s="8">
        <f>G5*H5/1000</f>
        <v>115.2</v>
      </c>
      <c r="J5" s="9">
        <f>I5*0.494</f>
        <v>56.908799999999999</v>
      </c>
      <c r="K5" s="10">
        <f t="shared" si="1"/>
        <v>1707.2639999999999</v>
      </c>
      <c r="L5" s="10">
        <f t="shared" si="2"/>
        <v>20487.167999999998</v>
      </c>
      <c r="M5" s="10">
        <f t="shared" si="3"/>
        <v>55288.720281599999</v>
      </c>
      <c r="N5" s="10">
        <f>L5*25.44</f>
        <v>521193.55391999998</v>
      </c>
      <c r="O5" s="10">
        <f>H5*500</f>
        <v>300000</v>
      </c>
    </row>
    <row r="6" spans="1:15" s="1" customFormat="1" x14ac:dyDescent="0.2">
      <c r="A6" s="11"/>
      <c r="B6" s="11"/>
      <c r="C6" s="11"/>
      <c r="D6" s="11"/>
      <c r="E6" s="11"/>
      <c r="F6" s="7"/>
      <c r="G6" s="7"/>
      <c r="H6" s="7"/>
      <c r="I6" s="7"/>
      <c r="J6" s="7"/>
      <c r="K6" s="7"/>
      <c r="L6" s="7"/>
      <c r="M6" s="7"/>
      <c r="N6" s="7"/>
      <c r="O6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สรุปผลการดำเนินงานโครงการ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TANASIT NIMITPHONGTHORN</cp:lastModifiedBy>
  <dcterms:created xsi:type="dcterms:W3CDTF">2021-08-25T01:27:25Z</dcterms:created>
  <dcterms:modified xsi:type="dcterms:W3CDTF">2025-09-30T09:10:58Z</dcterms:modified>
</cp:coreProperties>
</file>